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<sst xmlns="http://schemas.openxmlformats.org/spreadsheetml/2006/main" count="986" uniqueCount="66">
  <si>
    <t>IMPORTO DI GIOCATA x PREMIO</t>
  </si>
  <si>
    <t>COMBINAZIONI</t>
  </si>
  <si>
    <t xml:space="preserve"> -------------------------------------------------------------</t>
  </si>
  <si>
    <t>PREMI</t>
  </si>
  <si>
    <t>ESTRATTO DETERMINATO</t>
  </si>
  <si>
    <t>AMBO</t>
  </si>
  <si>
    <t>TERNO</t>
  </si>
  <si>
    <t>QUATERNA</t>
  </si>
  <si>
    <t>CINQUINA</t>
  </si>
  <si>
    <t>AMBATA O ESTRATTO SEMP.</t>
  </si>
  <si>
    <t>volte la posta</t>
  </si>
  <si>
    <t>numeri giocati</t>
  </si>
  <si>
    <t>estratti possibili</t>
  </si>
  <si>
    <t>ambi possibili</t>
  </si>
  <si>
    <t>terni possibili</t>
  </si>
  <si>
    <t>quaterne possibili</t>
  </si>
  <si>
    <t>cinquine possibili</t>
  </si>
  <si>
    <t>valore</t>
  </si>
  <si>
    <t>su 1 Num.</t>
  </si>
  <si>
    <t>su 2 Num</t>
  </si>
  <si>
    <t>su 3 Num</t>
  </si>
  <si>
    <t>su 4 Num.</t>
  </si>
  <si>
    <t>su 5 Num</t>
  </si>
  <si>
    <t>su 6 Num</t>
  </si>
  <si>
    <t>su 7 Num</t>
  </si>
  <si>
    <t>VINCITE DI ESTRATTO SEMPLICE</t>
  </si>
  <si>
    <t>FINO</t>
  </si>
  <si>
    <t>PAGABILE IN RICEVITORIA</t>
  </si>
  <si>
    <t>DA</t>
  </si>
  <si>
    <t>PRENOTABILE IN RICEVITORIA</t>
  </si>
  <si>
    <t>OLTRE</t>
  </si>
  <si>
    <t>PRESSO SPORTELLO BANCAINTESA</t>
  </si>
  <si>
    <t>VINCITE DI ESTRATTO DETERMINATO</t>
  </si>
  <si>
    <t>VINCITE DI QUATERNA</t>
  </si>
  <si>
    <t>VINCITE DI CINQUINA</t>
  </si>
  <si>
    <t>su 8 Num.</t>
  </si>
  <si>
    <t>VINCITE DI AMBI</t>
  </si>
  <si>
    <t>VINCITE DI TERNI</t>
  </si>
  <si>
    <t>VINCITE =</t>
  </si>
  <si>
    <t>FORMULA DELLE VINCITE</t>
  </si>
  <si>
    <t>COME SONO PAGATE LE VINCITE</t>
  </si>
  <si>
    <t>▼</t>
  </si>
  <si>
    <t>▲</t>
  </si>
  <si>
    <t>su 9 Num.</t>
  </si>
  <si>
    <t>su 10 N.</t>
  </si>
  <si>
    <t>PRONTUARIO DELLE VINCITE SU RUOTA AL NETTO DELLE RITENUTE</t>
  </si>
  <si>
    <t>VALORE MOLTIPLICATORE DELLE VINCITE LOTTO</t>
  </si>
  <si>
    <t>con 0 Numeri</t>
  </si>
  <si>
    <t>con 5 Numeri</t>
  </si>
  <si>
    <t>con 6 Numeri</t>
  </si>
  <si>
    <t>con 7 Numeri</t>
  </si>
  <si>
    <t>con 8 Numeri</t>
  </si>
  <si>
    <t>con 9 Numeri</t>
  </si>
  <si>
    <t>con 10 Numeri</t>
  </si>
  <si>
    <t>COMBINAZIONI POSSIBILI lotto</t>
  </si>
  <si>
    <r>
      <rPr>
        <sz val="10"/>
        <rFont val="Arial"/>
        <family val="2"/>
      </rPr>
      <t>A</t>
    </r>
    <r>
      <rPr>
        <b/>
        <sz val="12"/>
        <rFont val="Arial"/>
        <family val="2"/>
      </rPr>
      <t xml:space="preserve">   € 10,500,00</t>
    </r>
  </si>
  <si>
    <t>VINCITE 10&amp; LOTTO</t>
  </si>
  <si>
    <t>con 0 Num.</t>
  </si>
  <si>
    <t>con da 1 a 4 Num</t>
  </si>
  <si>
    <t>con 5 Num</t>
  </si>
  <si>
    <t>con 6 Num</t>
  </si>
  <si>
    <t>con 7 Num</t>
  </si>
  <si>
    <t>con 8 Num.</t>
  </si>
  <si>
    <t>con 9 Num.</t>
  </si>
  <si>
    <t>con 10 N.</t>
  </si>
  <si>
    <t>VINCITE 10&amp;LOTTO su Estrazione Lotto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</si>
</sst>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€&quot;\ 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22"/>
      <color indexed="53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i/>
      <sz val="22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8"/>
      <name val="Arial"/>
      <family val="2"/>
    </font>
    <font>
      <b/>
      <i/>
      <sz val="12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6"/>
      <color indexed="48"/>
      <name val="Arial"/>
      <family val="2"/>
    </font>
    <font>
      <b/>
      <i/>
      <sz val="18"/>
      <color indexed="4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slantDashDot">
        <color indexed="10"/>
      </top>
      <bottom style="thin"/>
    </border>
    <border>
      <left style="thin"/>
      <right style="slantDashDot">
        <color indexed="10"/>
      </right>
      <top style="slantDashDot">
        <color indexed="10"/>
      </top>
      <bottom style="thin"/>
    </border>
    <border>
      <left style="slantDashDot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>
        <color indexed="10"/>
      </right>
      <top style="thin"/>
      <bottom style="thin"/>
    </border>
    <border>
      <left style="slantDashDot">
        <color indexed="10"/>
      </left>
      <right style="thin"/>
      <top style="thin"/>
      <bottom style="slantDashDot">
        <color indexed="10"/>
      </bottom>
    </border>
    <border>
      <left style="thin"/>
      <right style="thin"/>
      <top style="thin"/>
      <bottom style="slantDashDot">
        <color indexed="10"/>
      </bottom>
    </border>
    <border>
      <left style="thin"/>
      <right style="slantDashDot">
        <color indexed="10"/>
      </right>
      <top style="thin"/>
      <bottom style="slantDashDot">
        <color indexed="10"/>
      </bottom>
    </border>
    <border>
      <left style="slantDashDot">
        <color indexed="10"/>
      </left>
      <right/>
      <top style="slantDashDot">
        <color indexed="10"/>
      </top>
      <bottom/>
    </border>
    <border>
      <left/>
      <right/>
      <top style="slantDashDot">
        <color indexed="10"/>
      </top>
      <bottom/>
    </border>
    <border>
      <left/>
      <right style="slantDashDot">
        <color indexed="10"/>
      </right>
      <top style="slantDashDot">
        <color indexed="10"/>
      </top>
      <bottom/>
    </border>
    <border>
      <left/>
      <right style="slantDashDot">
        <color indexed="10"/>
      </right>
      <top/>
      <bottom/>
    </border>
    <border>
      <left/>
      <right/>
      <top/>
      <bottom style="slantDashDot">
        <color indexed="10"/>
      </bottom>
    </border>
    <border>
      <left/>
      <right style="slantDashDot">
        <color indexed="10"/>
      </right>
      <top/>
      <bottom style="slantDashDot">
        <color indexed="10"/>
      </bottom>
    </border>
    <border>
      <left style="slantDashDot">
        <color rgb="FFFF0000"/>
      </left>
      <right style="thin"/>
      <top style="thin"/>
      <bottom style="thin"/>
    </border>
    <border>
      <left style="thin"/>
      <right style="slantDashDot">
        <color rgb="FFFF0000"/>
      </right>
      <top style="thin"/>
      <bottom style="thin"/>
    </border>
    <border>
      <left style="slantDashDot">
        <color rgb="FFFF0000"/>
      </left>
      <right style="thin"/>
      <top style="thin"/>
      <bottom style="slantDashDot">
        <color rgb="FFFF0000"/>
      </bottom>
    </border>
    <border>
      <left style="thin"/>
      <right style="thin"/>
      <top style="thin"/>
      <bottom style="slantDashDot">
        <color rgb="FFFF0000"/>
      </bottom>
    </border>
    <border>
      <left style="thin"/>
      <right style="slantDashDot">
        <color rgb="FFFF0000"/>
      </right>
      <top style="thin"/>
      <bottom style="slantDashDot">
        <color rgb="FFFF0000"/>
      </bottom>
    </border>
    <border>
      <left/>
      <right style="thin"/>
      <top style="slantDashDot">
        <color indexed="10"/>
      </top>
      <bottom style="thin"/>
    </border>
    <border>
      <left/>
      <right style="slantDashDot">
        <color rgb="FFFF0000"/>
      </right>
      <top/>
      <bottom/>
    </border>
    <border>
      <left style="slantDashDot">
        <color indexed="10"/>
      </left>
      <right/>
      <top style="slantDashDot">
        <color indexed="10"/>
      </top>
      <bottom style="thin"/>
    </border>
    <border>
      <left style="slantDashDot">
        <color indexed="10"/>
      </left>
      <right/>
      <top style="thin"/>
      <bottom style="thin"/>
    </border>
    <border>
      <left style="slantDashDot">
        <color indexed="10"/>
      </left>
      <right/>
      <top style="thin"/>
      <bottom style="slantDashDot">
        <color indexed="10"/>
      </bottom>
    </border>
    <border>
      <left/>
      <right/>
      <top style="slantDashDot">
        <color indexed="10"/>
      </top>
      <bottom style="thin"/>
    </border>
    <border>
      <left/>
      <right style="thin"/>
      <top style="thin"/>
      <bottom style="slantDashDot">
        <color indexed="10"/>
      </bottom>
    </border>
    <border>
      <left/>
      <right/>
      <top style="thin"/>
      <bottom style="thin"/>
    </border>
    <border>
      <left style="mediumDashDotDot">
        <color rgb="FFFF0000"/>
      </left>
      <right style="hair"/>
      <top style="mediumDashDotDot">
        <color rgb="FFFF0000"/>
      </top>
      <bottom style="hair"/>
    </border>
    <border>
      <left style="hair"/>
      <right style="hair"/>
      <top style="mediumDashDotDot">
        <color rgb="FFFF0000"/>
      </top>
      <bottom style="hair"/>
    </border>
    <border>
      <left style="hair"/>
      <right style="mediumDashDotDot">
        <color rgb="FFFF0000"/>
      </right>
      <top style="mediumDashDotDot">
        <color rgb="FFFF0000"/>
      </top>
      <bottom style="hair"/>
    </border>
    <border>
      <left style="mediumDashDotDot">
        <color rgb="FFFF000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DashDotDot">
        <color rgb="FFFF0000"/>
      </right>
      <top style="hair"/>
      <bottom style="hair"/>
    </border>
    <border>
      <left style="mediumDashDotDot">
        <color rgb="FFFF0000"/>
      </left>
      <right style="hair"/>
      <top style="hair"/>
      <bottom style="mediumDashDotDot">
        <color rgb="FFFF0000"/>
      </bottom>
    </border>
    <border>
      <left style="hair"/>
      <right style="hair"/>
      <top style="hair"/>
      <bottom style="mediumDashDotDot">
        <color rgb="FFFF0000"/>
      </bottom>
    </border>
    <border>
      <left style="hair"/>
      <right style="mediumDashDotDot">
        <color rgb="FFFF0000"/>
      </right>
      <top style="hair"/>
      <bottom style="mediumDashDotDot">
        <color rgb="FFFF0000"/>
      </bottom>
    </border>
    <border>
      <left style="slantDashDot">
        <color rgb="FFFF0000"/>
      </left>
      <right/>
      <top style="slantDashDot">
        <color rgb="FFFF0000"/>
      </top>
      <bottom style="thin"/>
    </border>
    <border>
      <left/>
      <right/>
      <top style="slantDashDot">
        <color rgb="FFFF0000"/>
      </top>
      <bottom style="thin"/>
    </border>
    <border>
      <left/>
      <right style="slantDashDot">
        <color rgb="FFFF0000"/>
      </right>
      <top style="slantDashDot">
        <color rgb="FFFF0000"/>
      </top>
      <bottom style="thin"/>
    </border>
    <border>
      <left/>
      <right/>
      <top style="thin"/>
      <bottom style="slantDashDot">
        <color indexed="10"/>
      </bottom>
    </border>
    <border>
      <left/>
      <right style="thin"/>
      <top style="thin"/>
      <bottom style="thin"/>
    </border>
    <border>
      <left style="mediumDashDotDot">
        <color rgb="FFFF0000"/>
      </left>
      <right/>
      <top style="mediumDashDotDot">
        <color rgb="FFFF0000"/>
      </top>
      <bottom/>
    </border>
    <border>
      <left/>
      <right/>
      <top style="mediumDashDotDot">
        <color rgb="FFFF0000"/>
      </top>
      <bottom/>
    </border>
    <border>
      <left/>
      <right style="mediumDashDotDot">
        <color rgb="FFFF0000"/>
      </right>
      <top style="mediumDashDotDot">
        <color rgb="FFFF0000"/>
      </top>
      <bottom/>
    </border>
    <border>
      <left style="slantDashDot">
        <color indexed="10"/>
      </left>
      <right/>
      <top/>
      <bottom/>
    </border>
    <border>
      <left style="slantDashDot">
        <color indexed="10"/>
      </left>
      <right/>
      <top/>
      <bottom style="slantDashDot">
        <color indexed="1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slantDashDot">
        <color rgb="FFFF0000"/>
      </left>
      <right/>
      <top style="slantDashDot">
        <color rgb="FFFF0000"/>
      </top>
      <bottom/>
    </border>
    <border>
      <left/>
      <right/>
      <top style="slantDashDot">
        <color rgb="FFFF0000"/>
      </top>
      <bottom/>
    </border>
    <border>
      <left/>
      <right style="slantDashDot">
        <color rgb="FFFF0000"/>
      </right>
      <top style="slantDashDot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3" fillId="35" borderId="18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9" fontId="9" fillId="35" borderId="21" xfId="0" applyNumberFormat="1" applyFont="1" applyFill="1" applyBorder="1" applyAlignment="1">
      <alignment horizontal="center" vertical="center"/>
    </xf>
    <xf numFmtId="9" fontId="9" fillId="35" borderId="0" xfId="0" applyNumberFormat="1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top"/>
    </xf>
    <xf numFmtId="0" fontId="9" fillId="35" borderId="2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3" fontId="0" fillId="36" borderId="27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 wrapText="1"/>
    </xf>
    <xf numFmtId="165" fontId="13" fillId="37" borderId="34" xfId="0" applyNumberFormat="1" applyFont="1" applyFill="1" applyBorder="1" applyAlignment="1">
      <alignment horizontal="center" vertical="center"/>
    </xf>
    <xf numFmtId="165" fontId="13" fillId="38" borderId="36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4" fontId="3" fillId="33" borderId="40" xfId="0" applyNumberFormat="1" applyFont="1" applyFill="1" applyBorder="1" applyAlignment="1">
      <alignment/>
    </xf>
    <xf numFmtId="4" fontId="0" fillId="33" borderId="41" xfId="0" applyNumberFormat="1" applyFont="1" applyFill="1" applyBorder="1" applyAlignment="1">
      <alignment/>
    </xf>
    <xf numFmtId="4" fontId="0" fillId="37" borderId="41" xfId="0" applyNumberFormat="1" applyFont="1" applyFill="1" applyBorder="1" applyAlignment="1">
      <alignment/>
    </xf>
    <xf numFmtId="4" fontId="0" fillId="37" borderId="42" xfId="0" applyNumberFormat="1" applyFont="1" applyFill="1" applyBorder="1" applyAlignment="1">
      <alignment/>
    </xf>
    <xf numFmtId="4" fontId="0" fillId="33" borderId="42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 horizontal="center" vertical="center"/>
    </xf>
    <xf numFmtId="4" fontId="0" fillId="33" borderId="41" xfId="0" applyNumberFormat="1" applyFill="1" applyBorder="1" applyAlignment="1">
      <alignment horizontal="center" vertical="center"/>
    </xf>
    <xf numFmtId="4" fontId="0" fillId="33" borderId="41" xfId="0" applyNumberFormat="1" applyFont="1" applyFill="1" applyBorder="1" applyAlignment="1">
      <alignment horizontal="center" vertical="center"/>
    </xf>
    <xf numFmtId="4" fontId="0" fillId="33" borderId="42" xfId="0" applyNumberFormat="1" applyFont="1" applyFill="1" applyBorder="1" applyAlignment="1">
      <alignment horizontal="center" vertical="center"/>
    </xf>
    <xf numFmtId="4" fontId="0" fillId="38" borderId="41" xfId="0" applyNumberFormat="1" applyFont="1" applyFill="1" applyBorder="1" applyAlignment="1">
      <alignment/>
    </xf>
    <xf numFmtId="4" fontId="0" fillId="39" borderId="41" xfId="0" applyNumberFormat="1" applyFont="1" applyFill="1" applyBorder="1" applyAlignment="1">
      <alignment/>
    </xf>
    <xf numFmtId="4" fontId="15" fillId="33" borderId="40" xfId="0" applyNumberFormat="1" applyFon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0" fillId="33" borderId="42" xfId="0" applyNumberFormat="1" applyFill="1" applyBorder="1" applyAlignment="1">
      <alignment/>
    </xf>
    <xf numFmtId="4" fontId="15" fillId="33" borderId="43" xfId="0" applyNumberFormat="1" applyFont="1" applyFill="1" applyBorder="1" applyAlignment="1">
      <alignment/>
    </xf>
    <xf numFmtId="4" fontId="0" fillId="33" borderId="44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4" fontId="0" fillId="36" borderId="41" xfId="0" applyNumberFormat="1" applyFont="1" applyFill="1" applyBorder="1" applyAlignment="1">
      <alignment/>
    </xf>
    <xf numFmtId="4" fontId="0" fillId="6" borderId="41" xfId="0" applyNumberFormat="1" applyFont="1" applyFill="1" applyBorder="1" applyAlignment="1">
      <alignment/>
    </xf>
    <xf numFmtId="0" fontId="16" fillId="34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34" borderId="40" xfId="0" applyNumberFormat="1" applyFont="1" applyFill="1" applyBorder="1" applyAlignment="1">
      <alignment horizontal="center" vertical="center"/>
    </xf>
    <xf numFmtId="4" fontId="6" fillId="34" borderId="41" xfId="0" applyNumberFormat="1" applyFont="1" applyFill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165" fontId="13" fillId="39" borderId="49" xfId="0" applyNumberFormat="1" applyFont="1" applyFill="1" applyBorder="1" applyAlignment="1">
      <alignment horizontal="left" vertical="center" indent="1"/>
    </xf>
    <xf numFmtId="0" fontId="9" fillId="0" borderId="49" xfId="0" applyFont="1" applyBorder="1" applyAlignment="1">
      <alignment horizontal="left" vertical="center" indent="1"/>
    </xf>
    <xf numFmtId="0" fontId="13" fillId="38" borderId="36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" fontId="0" fillId="34" borderId="41" xfId="0" applyNumberForma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6" borderId="13" xfId="0" applyFont="1" applyFill="1" applyBorder="1" applyAlignment="1">
      <alignment horizontal="left" indent="2"/>
    </xf>
    <xf numFmtId="0" fontId="0" fillId="36" borderId="25" xfId="0" applyFont="1" applyFill="1" applyBorder="1" applyAlignment="1">
      <alignment horizontal="left" indent="2"/>
    </xf>
    <xf numFmtId="164" fontId="0" fillId="33" borderId="13" xfId="0" applyNumberFormat="1" applyFont="1" applyFill="1" applyBorder="1" applyAlignment="1">
      <alignment/>
    </xf>
    <xf numFmtId="0" fontId="0" fillId="36" borderId="27" xfId="0" applyFont="1" applyFill="1" applyBorder="1" applyAlignment="1">
      <alignment horizontal="left" indent="2"/>
    </xf>
    <xf numFmtId="0" fontId="0" fillId="36" borderId="28" xfId="0" applyFont="1" applyFill="1" applyBorder="1" applyAlignment="1">
      <alignment horizontal="left" indent="2"/>
    </xf>
    <xf numFmtId="0" fontId="2" fillId="40" borderId="0" xfId="0" applyFont="1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top"/>
    </xf>
    <xf numFmtId="0" fontId="9" fillId="35" borderId="54" xfId="0" applyFont="1" applyFill="1" applyBorder="1" applyAlignment="1">
      <alignment horizontal="center" vertical="center"/>
    </xf>
    <xf numFmtId="0" fontId="9" fillId="35" borderId="55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/>
    </xf>
    <xf numFmtId="4" fontId="0" fillId="33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8" fillId="41" borderId="59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horizontal="center" vertical="center" wrapText="1"/>
    </xf>
    <xf numFmtId="0" fontId="35" fillId="41" borderId="60" xfId="0" applyFont="1" applyFill="1" applyBorder="1" applyAlignment="1">
      <alignment horizontal="center" vertical="center"/>
    </xf>
    <xf numFmtId="0" fontId="35" fillId="41" borderId="61" xfId="0" applyFont="1" applyFill="1" applyBorder="1" applyAlignment="1">
      <alignment horizontal="center" vertical="center"/>
    </xf>
    <xf numFmtId="0" fontId="35" fillId="41" borderId="62" xfId="0" applyFont="1" applyFill="1" applyBorder="1" applyAlignment="1">
      <alignment horizontal="center" vertical="center"/>
    </xf>
    <xf numFmtId="4" fontId="0" fillId="42" borderId="41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0"/>
  <sheetViews>
    <sheetView tabSelected="1" zoomScale="90" zoomScaleNormal="90" zoomScalePageLayoutView="0" workbookViewId="0" topLeftCell="A1">
      <selection activeCell="I427" sqref="I427"/>
    </sheetView>
  </sheetViews>
  <sheetFormatPr defaultColWidth="9.140625" defaultRowHeight="12.75"/>
  <cols>
    <col min="1" max="1" width="1.57421875" style="0" customWidth="1"/>
    <col min="2" max="2" width="7.7109375" style="25" customWidth="1"/>
    <col min="3" max="12" width="14.28125" style="0" customWidth="1"/>
    <col min="13" max="13" width="2.421875" style="0" customWidth="1"/>
    <col min="14" max="14" width="12.7109375" style="0" customWidth="1"/>
    <col min="16" max="16" width="10.7109375" style="0" customWidth="1"/>
  </cols>
  <sheetData>
    <row r="1" spans="1:18" ht="60.75" customHeight="1">
      <c r="A1" s="21" t="s">
        <v>41</v>
      </c>
      <c r="B1" s="118" t="s">
        <v>45</v>
      </c>
      <c r="C1" s="119"/>
      <c r="D1" s="119"/>
      <c r="E1" s="119"/>
      <c r="F1" s="119"/>
      <c r="G1" s="119"/>
      <c r="H1" s="119"/>
      <c r="I1" s="120"/>
      <c r="J1" s="120"/>
      <c r="K1" s="120"/>
      <c r="L1" s="120"/>
      <c r="M1" s="21" t="s">
        <v>42</v>
      </c>
      <c r="N1" s="2"/>
      <c r="O1" s="1"/>
      <c r="P1" s="1"/>
      <c r="Q1" s="1"/>
      <c r="R1" s="1"/>
    </row>
    <row r="2" spans="1:18" ht="20.25" customHeight="1">
      <c r="A2" s="21" t="s">
        <v>41</v>
      </c>
      <c r="B2" s="22"/>
      <c r="C2" s="12"/>
      <c r="D2" s="12"/>
      <c r="E2" s="12"/>
      <c r="F2" s="12"/>
      <c r="G2" s="12"/>
      <c r="H2" s="12"/>
      <c r="I2" s="12"/>
      <c r="J2" s="12"/>
      <c r="K2" s="12"/>
      <c r="L2" s="12"/>
      <c r="M2" s="21" t="s">
        <v>42</v>
      </c>
      <c r="N2" s="2"/>
      <c r="O2" s="1"/>
      <c r="P2" s="1"/>
      <c r="Q2" s="1"/>
      <c r="R2" s="1"/>
    </row>
    <row r="3" spans="1:18" ht="23.25" customHeight="1" thickBot="1">
      <c r="A3" s="21" t="s">
        <v>41</v>
      </c>
      <c r="B3" s="121" t="s">
        <v>39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21" t="s">
        <v>42</v>
      </c>
      <c r="N3" s="2"/>
      <c r="O3" s="1"/>
      <c r="P3" s="1"/>
      <c r="Q3" s="1"/>
      <c r="R3" s="1"/>
    </row>
    <row r="4" spans="1:13" ht="10.5" customHeight="1">
      <c r="A4" s="21" t="s">
        <v>41</v>
      </c>
      <c r="B4" s="31"/>
      <c r="C4" s="32"/>
      <c r="D4" s="33"/>
      <c r="E4" s="34"/>
      <c r="F4" s="34"/>
      <c r="G4" s="34"/>
      <c r="H4" s="34"/>
      <c r="I4" s="34"/>
      <c r="J4" s="35"/>
      <c r="K4" s="36"/>
      <c r="L4" s="36"/>
      <c r="M4" s="21" t="s">
        <v>42</v>
      </c>
    </row>
    <row r="5" spans="1:13" ht="12.75" customHeight="1">
      <c r="A5" s="21" t="s">
        <v>41</v>
      </c>
      <c r="B5" s="31"/>
      <c r="C5" s="32"/>
      <c r="D5" s="126" t="s">
        <v>38</v>
      </c>
      <c r="E5" s="122"/>
      <c r="F5" s="122" t="s">
        <v>0</v>
      </c>
      <c r="G5" s="123"/>
      <c r="H5" s="123"/>
      <c r="I5" s="37"/>
      <c r="J5" s="38"/>
      <c r="K5" s="36"/>
      <c r="L5" s="36"/>
      <c r="M5" s="21" t="s">
        <v>42</v>
      </c>
    </row>
    <row r="6" spans="1:13" ht="15">
      <c r="A6" s="21" t="s">
        <v>41</v>
      </c>
      <c r="B6" s="31"/>
      <c r="C6" s="32"/>
      <c r="D6" s="126"/>
      <c r="E6" s="122"/>
      <c r="F6" s="124" t="s">
        <v>2</v>
      </c>
      <c r="G6" s="124"/>
      <c r="H6" s="124"/>
      <c r="I6" s="39"/>
      <c r="J6" s="40">
        <v>-0.06</v>
      </c>
      <c r="K6" s="41"/>
      <c r="L6" s="41"/>
      <c r="M6" s="21" t="s">
        <v>42</v>
      </c>
    </row>
    <row r="7" spans="1:13" ht="19.5" customHeight="1" thickBot="1">
      <c r="A7" s="21" t="s">
        <v>41</v>
      </c>
      <c r="B7" s="31"/>
      <c r="C7" s="32"/>
      <c r="D7" s="127"/>
      <c r="E7" s="128"/>
      <c r="F7" s="125" t="s">
        <v>1</v>
      </c>
      <c r="G7" s="125"/>
      <c r="H7" s="125"/>
      <c r="I7" s="42"/>
      <c r="J7" s="43"/>
      <c r="K7" s="36"/>
      <c r="L7" s="36"/>
      <c r="M7" s="21" t="s">
        <v>42</v>
      </c>
    </row>
    <row r="8" spans="1:13" ht="15.75" thickBot="1">
      <c r="A8" s="21" t="s">
        <v>41</v>
      </c>
      <c r="B8" s="23"/>
      <c r="C8" s="13"/>
      <c r="D8" s="14"/>
      <c r="E8" s="15"/>
      <c r="F8" s="15"/>
      <c r="G8" s="15"/>
      <c r="H8" s="16"/>
      <c r="I8" s="16"/>
      <c r="J8" s="16"/>
      <c r="K8" s="16"/>
      <c r="L8" s="16"/>
      <c r="M8" s="21" t="s">
        <v>42</v>
      </c>
    </row>
    <row r="9" spans="1:13" ht="26.25" customHeight="1">
      <c r="A9" s="21" t="s">
        <v>41</v>
      </c>
      <c r="B9" s="91" t="s">
        <v>46</v>
      </c>
      <c r="C9" s="92"/>
      <c r="D9" s="92"/>
      <c r="E9" s="92"/>
      <c r="F9" s="92"/>
      <c r="G9" s="93"/>
      <c r="H9" s="26"/>
      <c r="I9" s="134" t="s">
        <v>65</v>
      </c>
      <c r="J9" s="135"/>
      <c r="K9" s="135"/>
      <c r="L9" s="136"/>
      <c r="M9" s="21" t="s">
        <v>42</v>
      </c>
    </row>
    <row r="10" spans="1:13" ht="15">
      <c r="A10" s="21" t="s">
        <v>41</v>
      </c>
      <c r="B10" s="46"/>
      <c r="C10" s="112" t="s">
        <v>9</v>
      </c>
      <c r="D10" s="112"/>
      <c r="E10" s="112"/>
      <c r="F10" s="19">
        <v>11.232</v>
      </c>
      <c r="G10" s="47" t="s">
        <v>10</v>
      </c>
      <c r="H10" s="26"/>
      <c r="I10" s="52" t="s">
        <v>47</v>
      </c>
      <c r="J10" s="44">
        <v>2</v>
      </c>
      <c r="K10" s="113" t="s">
        <v>10</v>
      </c>
      <c r="L10" s="114"/>
      <c r="M10" s="21" t="s">
        <v>42</v>
      </c>
    </row>
    <row r="11" spans="1:13" ht="15">
      <c r="A11" s="21" t="s">
        <v>41</v>
      </c>
      <c r="B11" s="46"/>
      <c r="C11" s="45" t="s">
        <v>4</v>
      </c>
      <c r="D11" s="20"/>
      <c r="E11" s="20"/>
      <c r="F11" s="19">
        <v>55</v>
      </c>
      <c r="G11" s="47" t="s">
        <v>10</v>
      </c>
      <c r="H11" s="26"/>
      <c r="I11" s="52" t="s">
        <v>48</v>
      </c>
      <c r="J11" s="44">
        <v>5</v>
      </c>
      <c r="K11" s="113" t="s">
        <v>10</v>
      </c>
      <c r="L11" s="114"/>
      <c r="M11" s="21" t="s">
        <v>42</v>
      </c>
    </row>
    <row r="12" spans="1:13" ht="12.75">
      <c r="A12" s="21" t="s">
        <v>41</v>
      </c>
      <c r="B12" s="48" t="s">
        <v>3</v>
      </c>
      <c r="C12" s="112" t="s">
        <v>5</v>
      </c>
      <c r="D12" s="112"/>
      <c r="E12" s="112"/>
      <c r="F12" s="19">
        <v>250</v>
      </c>
      <c r="G12" s="47" t="s">
        <v>10</v>
      </c>
      <c r="H12" s="26"/>
      <c r="I12" s="52" t="s">
        <v>49</v>
      </c>
      <c r="J12" s="44">
        <v>15</v>
      </c>
      <c r="K12" s="113" t="s">
        <v>10</v>
      </c>
      <c r="L12" s="114"/>
      <c r="M12" s="21" t="s">
        <v>42</v>
      </c>
    </row>
    <row r="13" spans="1:13" ht="12.75" customHeight="1">
      <c r="A13" s="21" t="s">
        <v>41</v>
      </c>
      <c r="B13" s="46"/>
      <c r="C13" s="112" t="s">
        <v>6</v>
      </c>
      <c r="D13" s="112"/>
      <c r="E13" s="112"/>
      <c r="F13" s="19">
        <v>4500</v>
      </c>
      <c r="G13" s="47" t="s">
        <v>10</v>
      </c>
      <c r="H13" s="26"/>
      <c r="I13" s="52" t="s">
        <v>50</v>
      </c>
      <c r="J13" s="44">
        <v>100</v>
      </c>
      <c r="K13" s="113" t="s">
        <v>10</v>
      </c>
      <c r="L13" s="114"/>
      <c r="M13" s="21" t="s">
        <v>42</v>
      </c>
    </row>
    <row r="14" spans="1:13" ht="15">
      <c r="A14" s="21" t="s">
        <v>41</v>
      </c>
      <c r="B14" s="46"/>
      <c r="C14" s="112" t="s">
        <v>7</v>
      </c>
      <c r="D14" s="112"/>
      <c r="E14" s="115">
        <v>120000</v>
      </c>
      <c r="F14" s="112"/>
      <c r="G14" s="47" t="s">
        <v>10</v>
      </c>
      <c r="H14" s="26"/>
      <c r="I14" s="52" t="s">
        <v>51</v>
      </c>
      <c r="J14" s="44">
        <v>1000</v>
      </c>
      <c r="K14" s="113" t="s">
        <v>10</v>
      </c>
      <c r="L14" s="114"/>
      <c r="M14" s="21" t="s">
        <v>42</v>
      </c>
    </row>
    <row r="15" spans="1:13" ht="15">
      <c r="A15" s="21"/>
      <c r="B15" s="46"/>
      <c r="C15" s="112" t="s">
        <v>8</v>
      </c>
      <c r="D15" s="112"/>
      <c r="E15" s="115">
        <v>6000000</v>
      </c>
      <c r="F15" s="112"/>
      <c r="G15" s="47" t="s">
        <v>10</v>
      </c>
      <c r="H15" s="26"/>
      <c r="I15" s="52" t="s">
        <v>52</v>
      </c>
      <c r="J15" s="44">
        <v>30000</v>
      </c>
      <c r="K15" s="113" t="s">
        <v>10</v>
      </c>
      <c r="L15" s="114"/>
      <c r="M15" s="21"/>
    </row>
    <row r="16" spans="1:13" ht="15.75" thickBot="1">
      <c r="A16" s="21" t="s">
        <v>41</v>
      </c>
      <c r="B16" s="49"/>
      <c r="C16" s="50"/>
      <c r="D16" s="50"/>
      <c r="E16" s="50"/>
      <c r="F16" s="50"/>
      <c r="G16" s="51"/>
      <c r="H16" s="26"/>
      <c r="I16" s="53" t="s">
        <v>53</v>
      </c>
      <c r="J16" s="54">
        <v>500000</v>
      </c>
      <c r="K16" s="116" t="s">
        <v>10</v>
      </c>
      <c r="L16" s="117"/>
      <c r="M16" s="21" t="s">
        <v>42</v>
      </c>
    </row>
    <row r="17" spans="1:13" ht="15">
      <c r="A17" s="21" t="s">
        <v>41</v>
      </c>
      <c r="B17" s="2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1" t="s">
        <v>42</v>
      </c>
    </row>
    <row r="18" spans="1:13" ht="27" customHeight="1" thickBot="1">
      <c r="A18" s="21" t="s">
        <v>41</v>
      </c>
      <c r="B18" s="24"/>
      <c r="C18" s="94" t="s">
        <v>54</v>
      </c>
      <c r="D18" s="95"/>
      <c r="E18" s="95"/>
      <c r="F18" s="95"/>
      <c r="G18" s="95"/>
      <c r="H18" s="95"/>
      <c r="I18" s="96"/>
      <c r="J18" s="96"/>
      <c r="K18" s="96"/>
      <c r="L18" s="96"/>
      <c r="M18" s="21" t="s">
        <v>42</v>
      </c>
    </row>
    <row r="19" spans="1:13" ht="25.5">
      <c r="A19" s="21" t="s">
        <v>41</v>
      </c>
      <c r="B19" s="24"/>
      <c r="C19" s="27"/>
      <c r="D19" s="56"/>
      <c r="E19" s="55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4" t="s">
        <v>16</v>
      </c>
      <c r="K19" s="27"/>
      <c r="L19" s="27"/>
      <c r="M19" s="21" t="s">
        <v>42</v>
      </c>
    </row>
    <row r="20" spans="1:13" ht="15">
      <c r="A20" s="21" t="s">
        <v>41</v>
      </c>
      <c r="B20" s="24"/>
      <c r="C20" s="28"/>
      <c r="D20" s="28"/>
      <c r="E20" s="5">
        <v>1</v>
      </c>
      <c r="F20" s="6">
        <v>1</v>
      </c>
      <c r="G20" s="6">
        <v>0</v>
      </c>
      <c r="H20" s="6">
        <v>0</v>
      </c>
      <c r="I20" s="6">
        <v>0</v>
      </c>
      <c r="J20" s="7">
        <v>0</v>
      </c>
      <c r="K20" s="28"/>
      <c r="L20" s="28"/>
      <c r="M20" s="21" t="s">
        <v>42</v>
      </c>
    </row>
    <row r="21" spans="1:13" ht="15">
      <c r="A21" s="21" t="s">
        <v>41</v>
      </c>
      <c r="B21" s="24"/>
      <c r="C21" s="28"/>
      <c r="D21" s="28"/>
      <c r="E21" s="5">
        <v>2</v>
      </c>
      <c r="F21" s="6">
        <v>2</v>
      </c>
      <c r="G21" s="6">
        <v>1</v>
      </c>
      <c r="H21" s="6">
        <v>0</v>
      </c>
      <c r="I21" s="6">
        <v>0</v>
      </c>
      <c r="J21" s="7">
        <v>0</v>
      </c>
      <c r="K21" s="28"/>
      <c r="L21" s="28"/>
      <c r="M21" s="21" t="s">
        <v>42</v>
      </c>
    </row>
    <row r="22" spans="1:13" ht="15">
      <c r="A22" s="21" t="s">
        <v>41</v>
      </c>
      <c r="B22" s="24"/>
      <c r="C22" s="28"/>
      <c r="D22" s="28"/>
      <c r="E22" s="5">
        <v>3</v>
      </c>
      <c r="F22" s="6">
        <v>3</v>
      </c>
      <c r="G22" s="6">
        <v>3</v>
      </c>
      <c r="H22" s="6">
        <v>1</v>
      </c>
      <c r="I22" s="6">
        <v>0</v>
      </c>
      <c r="J22" s="7">
        <v>0</v>
      </c>
      <c r="K22" s="28"/>
      <c r="L22" s="28"/>
      <c r="M22" s="21" t="s">
        <v>42</v>
      </c>
    </row>
    <row r="23" spans="1:13" ht="15">
      <c r="A23" s="21" t="s">
        <v>41</v>
      </c>
      <c r="B23" s="24"/>
      <c r="C23" s="28"/>
      <c r="D23" s="28"/>
      <c r="E23" s="5">
        <v>4</v>
      </c>
      <c r="F23" s="6">
        <v>4</v>
      </c>
      <c r="G23" s="6">
        <v>6</v>
      </c>
      <c r="H23" s="6">
        <v>4</v>
      </c>
      <c r="I23" s="6">
        <v>1</v>
      </c>
      <c r="J23" s="7">
        <v>0</v>
      </c>
      <c r="K23" s="28"/>
      <c r="L23" s="28"/>
      <c r="M23" s="21" t="s">
        <v>42</v>
      </c>
    </row>
    <row r="24" spans="1:13" ht="15">
      <c r="A24" s="21" t="s">
        <v>41</v>
      </c>
      <c r="B24" s="24"/>
      <c r="C24" s="28"/>
      <c r="D24" s="28"/>
      <c r="E24" s="5">
        <v>5</v>
      </c>
      <c r="F24" s="6">
        <v>5</v>
      </c>
      <c r="G24" s="6">
        <v>10</v>
      </c>
      <c r="H24" s="6">
        <v>10</v>
      </c>
      <c r="I24" s="6">
        <v>5</v>
      </c>
      <c r="J24" s="7">
        <v>1</v>
      </c>
      <c r="K24" s="28"/>
      <c r="L24" s="28"/>
      <c r="M24" s="21" t="s">
        <v>42</v>
      </c>
    </row>
    <row r="25" spans="1:13" ht="15">
      <c r="A25" s="21" t="s">
        <v>41</v>
      </c>
      <c r="B25" s="24"/>
      <c r="C25" s="28"/>
      <c r="D25" s="28"/>
      <c r="E25" s="5">
        <v>6</v>
      </c>
      <c r="F25" s="6">
        <v>6</v>
      </c>
      <c r="G25" s="6">
        <v>15</v>
      </c>
      <c r="H25" s="6">
        <v>20</v>
      </c>
      <c r="I25" s="6">
        <v>15</v>
      </c>
      <c r="J25" s="7">
        <v>6</v>
      </c>
      <c r="K25" s="28"/>
      <c r="L25" s="28"/>
      <c r="M25" s="21" t="s">
        <v>42</v>
      </c>
    </row>
    <row r="26" spans="1:13" ht="15">
      <c r="A26" s="21" t="s">
        <v>41</v>
      </c>
      <c r="B26" s="24"/>
      <c r="C26" s="28"/>
      <c r="D26" s="28"/>
      <c r="E26" s="5">
        <v>7</v>
      </c>
      <c r="F26" s="6">
        <v>7</v>
      </c>
      <c r="G26" s="6">
        <v>21</v>
      </c>
      <c r="H26" s="6">
        <v>35</v>
      </c>
      <c r="I26" s="6">
        <v>35</v>
      </c>
      <c r="J26" s="7">
        <v>21</v>
      </c>
      <c r="K26" s="28"/>
      <c r="L26" s="28"/>
      <c r="M26" s="21" t="s">
        <v>42</v>
      </c>
    </row>
    <row r="27" spans="1:13" ht="15">
      <c r="A27" s="21" t="s">
        <v>41</v>
      </c>
      <c r="B27" s="24"/>
      <c r="C27" s="28"/>
      <c r="D27" s="28"/>
      <c r="E27" s="5">
        <v>8</v>
      </c>
      <c r="F27" s="6">
        <v>8</v>
      </c>
      <c r="G27" s="6">
        <v>28</v>
      </c>
      <c r="H27" s="6">
        <v>56</v>
      </c>
      <c r="I27" s="6">
        <v>70</v>
      </c>
      <c r="J27" s="7">
        <v>56</v>
      </c>
      <c r="K27" s="28"/>
      <c r="L27" s="28"/>
      <c r="M27" s="21" t="s">
        <v>42</v>
      </c>
    </row>
    <row r="28" spans="1:13" ht="15">
      <c r="A28" s="21" t="s">
        <v>41</v>
      </c>
      <c r="B28" s="24"/>
      <c r="C28" s="28"/>
      <c r="D28" s="28"/>
      <c r="E28" s="5">
        <v>9</v>
      </c>
      <c r="F28" s="6">
        <v>9</v>
      </c>
      <c r="G28" s="6">
        <v>36</v>
      </c>
      <c r="H28" s="6">
        <v>84</v>
      </c>
      <c r="I28" s="6">
        <v>126</v>
      </c>
      <c r="J28" s="7">
        <v>126</v>
      </c>
      <c r="K28" s="28"/>
      <c r="L28" s="28"/>
      <c r="M28" s="21" t="s">
        <v>42</v>
      </c>
    </row>
    <row r="29" spans="1:13" ht="15.75" thickBot="1">
      <c r="A29" s="21" t="s">
        <v>41</v>
      </c>
      <c r="B29" s="24"/>
      <c r="C29" s="28"/>
      <c r="D29" s="28"/>
      <c r="E29" s="8">
        <v>10</v>
      </c>
      <c r="F29" s="9">
        <v>10</v>
      </c>
      <c r="G29" s="9">
        <v>45</v>
      </c>
      <c r="H29" s="9">
        <v>120</v>
      </c>
      <c r="I29" s="9">
        <v>210</v>
      </c>
      <c r="J29" s="10">
        <v>252</v>
      </c>
      <c r="K29" s="28"/>
      <c r="L29" s="28"/>
      <c r="M29" s="21" t="s">
        <v>42</v>
      </c>
    </row>
    <row r="30" spans="1:13" ht="15">
      <c r="A30" s="21" t="s">
        <v>41</v>
      </c>
      <c r="B30" s="2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1" t="s">
        <v>42</v>
      </c>
    </row>
    <row r="31" spans="1:13" ht="27.75" customHeight="1" thickBot="1">
      <c r="A31" s="21" t="s">
        <v>41</v>
      </c>
      <c r="B31" s="24"/>
      <c r="C31" s="17"/>
      <c r="D31" s="17"/>
      <c r="E31" s="17"/>
      <c r="F31" s="110" t="s">
        <v>40</v>
      </c>
      <c r="G31" s="111"/>
      <c r="H31" s="111"/>
      <c r="I31" s="111"/>
      <c r="J31" s="111"/>
      <c r="K31" s="18"/>
      <c r="L31" s="18"/>
      <c r="M31" s="21" t="s">
        <v>42</v>
      </c>
    </row>
    <row r="32" spans="1:13" ht="25.5">
      <c r="A32" s="21" t="s">
        <v>41</v>
      </c>
      <c r="B32" s="24"/>
      <c r="C32" s="17"/>
      <c r="D32" s="17"/>
      <c r="E32" s="17"/>
      <c r="F32" s="57" t="s">
        <v>26</v>
      </c>
      <c r="G32" s="66">
        <v>999</v>
      </c>
      <c r="H32" s="60"/>
      <c r="I32" s="61"/>
      <c r="J32" s="62" t="s">
        <v>27</v>
      </c>
      <c r="K32" s="29"/>
      <c r="L32" s="29"/>
      <c r="M32" s="21" t="s">
        <v>42</v>
      </c>
    </row>
    <row r="33" spans="1:13" ht="24">
      <c r="A33" s="21" t="s">
        <v>41</v>
      </c>
      <c r="B33" s="24"/>
      <c r="C33" s="17"/>
      <c r="D33" s="17"/>
      <c r="E33" s="17"/>
      <c r="F33" s="58" t="s">
        <v>28</v>
      </c>
      <c r="G33" s="67">
        <v>1000</v>
      </c>
      <c r="H33" s="103" t="s">
        <v>55</v>
      </c>
      <c r="I33" s="104"/>
      <c r="J33" s="63" t="s">
        <v>29</v>
      </c>
      <c r="K33" s="30"/>
      <c r="L33" s="30"/>
      <c r="M33" s="21" t="s">
        <v>42</v>
      </c>
    </row>
    <row r="34" spans="1:13" ht="36.75" thickBot="1">
      <c r="A34" s="21" t="s">
        <v>41</v>
      </c>
      <c r="B34" s="24"/>
      <c r="C34" s="17"/>
      <c r="D34" s="17"/>
      <c r="E34" s="17"/>
      <c r="F34" s="59" t="s">
        <v>30</v>
      </c>
      <c r="G34" s="101">
        <v>10500</v>
      </c>
      <c r="H34" s="102"/>
      <c r="I34" s="64"/>
      <c r="J34" s="65" t="s">
        <v>31</v>
      </c>
      <c r="K34" s="30"/>
      <c r="L34" s="30"/>
      <c r="M34" s="21" t="s">
        <v>42</v>
      </c>
    </row>
    <row r="35" spans="1:13" ht="15">
      <c r="A35" s="21" t="s">
        <v>41</v>
      </c>
      <c r="B35" s="2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1" t="s">
        <v>42</v>
      </c>
    </row>
    <row r="36" spans="1:13" ht="15">
      <c r="A36" s="21" t="s">
        <v>41</v>
      </c>
      <c r="B36" s="2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1" t="s">
        <v>42</v>
      </c>
    </row>
    <row r="37" spans="1:13" ht="15">
      <c r="A37" s="21" t="s">
        <v>41</v>
      </c>
      <c r="B37" s="2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1" t="s">
        <v>42</v>
      </c>
    </row>
    <row r="38" spans="1:13" ht="15">
      <c r="A38" s="21" t="s">
        <v>41</v>
      </c>
      <c r="B38" s="2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1" t="s">
        <v>42</v>
      </c>
    </row>
    <row r="39" spans="1:13" ht="15">
      <c r="A39" s="21" t="s">
        <v>41</v>
      </c>
      <c r="B39" s="24"/>
      <c r="C39" s="11"/>
      <c r="D39" s="17"/>
      <c r="E39" s="17"/>
      <c r="F39" s="17"/>
      <c r="G39" s="17"/>
      <c r="H39" s="17"/>
      <c r="I39" s="17"/>
      <c r="J39" s="17"/>
      <c r="K39" s="17"/>
      <c r="L39" s="17"/>
      <c r="M39" s="21" t="s">
        <v>42</v>
      </c>
    </row>
    <row r="40" spans="1:13" ht="15">
      <c r="A40" s="21" t="s">
        <v>41</v>
      </c>
      <c r="B40" s="24"/>
      <c r="C40" s="11"/>
      <c r="D40" s="17"/>
      <c r="E40" s="17"/>
      <c r="F40" s="17"/>
      <c r="G40" s="17"/>
      <c r="H40" s="17"/>
      <c r="I40" s="17"/>
      <c r="J40" s="17"/>
      <c r="K40" s="17"/>
      <c r="L40" s="17"/>
      <c r="M40" s="21" t="s">
        <v>42</v>
      </c>
    </row>
    <row r="41" spans="1:13" ht="15">
      <c r="A41" s="21" t="s">
        <v>41</v>
      </c>
      <c r="B41" s="24"/>
      <c r="C41" s="11"/>
      <c r="D41" s="17"/>
      <c r="E41" s="17"/>
      <c r="F41" s="17"/>
      <c r="G41" s="17"/>
      <c r="H41" s="17"/>
      <c r="I41" s="17"/>
      <c r="J41" s="17"/>
      <c r="K41" s="17"/>
      <c r="L41" s="17"/>
      <c r="M41" s="21" t="s">
        <v>42</v>
      </c>
    </row>
    <row r="42" spans="1:13" ht="15">
      <c r="A42" s="21" t="s">
        <v>41</v>
      </c>
      <c r="B42" s="24"/>
      <c r="C42" s="11"/>
      <c r="D42" s="17"/>
      <c r="E42" s="17"/>
      <c r="F42" s="17"/>
      <c r="G42" s="17"/>
      <c r="H42" s="17"/>
      <c r="I42" s="17"/>
      <c r="J42" s="17"/>
      <c r="K42" s="17"/>
      <c r="L42" s="17"/>
      <c r="M42" s="21" t="s">
        <v>42</v>
      </c>
    </row>
    <row r="43" spans="1:13" ht="15">
      <c r="A43" s="21" t="s">
        <v>41</v>
      </c>
      <c r="B43" s="24"/>
      <c r="C43" s="11"/>
      <c r="D43" s="17"/>
      <c r="E43" s="17"/>
      <c r="F43" s="17"/>
      <c r="G43" s="17"/>
      <c r="H43" s="17"/>
      <c r="I43" s="17"/>
      <c r="J43" s="17"/>
      <c r="K43" s="17"/>
      <c r="L43" s="17"/>
      <c r="M43" s="21" t="s">
        <v>42</v>
      </c>
    </row>
    <row r="44" spans="1:13" ht="15.75" thickBot="1">
      <c r="A44" s="21" t="s">
        <v>41</v>
      </c>
      <c r="B44" s="24"/>
      <c r="C44" s="11"/>
      <c r="D44" s="17"/>
      <c r="E44" s="17"/>
      <c r="F44" s="17"/>
      <c r="G44" s="17"/>
      <c r="H44" s="17"/>
      <c r="I44" s="17"/>
      <c r="J44" s="17"/>
      <c r="K44" s="17"/>
      <c r="L44" s="17"/>
      <c r="M44" s="21" t="s">
        <v>42</v>
      </c>
    </row>
    <row r="45" spans="1:13" ht="27" thickBot="1">
      <c r="A45" s="21" t="s">
        <v>41</v>
      </c>
      <c r="B45" s="106" t="s">
        <v>25</v>
      </c>
      <c r="C45" s="107"/>
      <c r="D45" s="107"/>
      <c r="E45" s="107"/>
      <c r="F45" s="107"/>
      <c r="G45" s="107"/>
      <c r="H45" s="107"/>
      <c r="I45" s="108"/>
      <c r="J45" s="108"/>
      <c r="K45" s="108"/>
      <c r="L45" s="109"/>
      <c r="M45" s="21" t="s">
        <v>42</v>
      </c>
    </row>
    <row r="46" spans="1:13" ht="12.75">
      <c r="A46" s="21" t="s">
        <v>41</v>
      </c>
      <c r="B46" s="68" t="s">
        <v>17</v>
      </c>
      <c r="C46" s="69" t="s">
        <v>18</v>
      </c>
      <c r="D46" s="70" t="s">
        <v>19</v>
      </c>
      <c r="E46" s="70" t="s">
        <v>20</v>
      </c>
      <c r="F46" s="70" t="s">
        <v>21</v>
      </c>
      <c r="G46" s="70" t="s">
        <v>22</v>
      </c>
      <c r="H46" s="70" t="s">
        <v>23</v>
      </c>
      <c r="I46" s="70" t="s">
        <v>24</v>
      </c>
      <c r="J46" s="70" t="s">
        <v>35</v>
      </c>
      <c r="K46" s="70" t="s">
        <v>43</v>
      </c>
      <c r="L46" s="71" t="s">
        <v>44</v>
      </c>
      <c r="M46" s="21" t="s">
        <v>42</v>
      </c>
    </row>
    <row r="47" spans="1:13" ht="12.75">
      <c r="A47" s="21" t="s">
        <v>41</v>
      </c>
      <c r="B47" s="72">
        <v>0.05</v>
      </c>
      <c r="C47" s="73"/>
      <c r="D47" s="74">
        <f>((B47*11.232)-(6*(B47*11.232)/100))/2</f>
        <v>0.26395199999999996</v>
      </c>
      <c r="E47" s="74">
        <f>((B47*11.232)-(6*(B47*11.232)/100))/3</f>
        <v>0.17596799999999999</v>
      </c>
      <c r="F47" s="74">
        <f>((B47*11.232)-(6*(B47*11.232)/100))/4</f>
        <v>0.13197599999999998</v>
      </c>
      <c r="G47" s="74">
        <f>((B47*11.232)-(6*(B47*11.232)/100))/5</f>
        <v>0.10558079999999999</v>
      </c>
      <c r="H47" s="74">
        <f>((B47*11.232)-(6*(B47*11.232)/100))/6</f>
        <v>0.08798399999999999</v>
      </c>
      <c r="I47" s="74">
        <f>((B47*11.232)-(6*(B47*11.232)/100))/7</f>
        <v>0.07541485714285713</v>
      </c>
      <c r="J47" s="74">
        <f>((B47*11.232)-(6*(B47*11.232)/100))/8</f>
        <v>0.06598799999999999</v>
      </c>
      <c r="K47" s="74">
        <f>((B47*11.232)-(6*(B47*11.232)/100))/9</f>
        <v>0.05865599999999999</v>
      </c>
      <c r="L47" s="75">
        <f>((B47*11.232)-(6*(B47*11.232)/100))/10</f>
        <v>0.052790399999999994</v>
      </c>
      <c r="M47" s="21" t="s">
        <v>42</v>
      </c>
    </row>
    <row r="48" spans="1:13" ht="12.75">
      <c r="A48" s="21" t="s">
        <v>41</v>
      </c>
      <c r="B48" s="72">
        <v>0.1</v>
      </c>
      <c r="C48" s="73"/>
      <c r="D48" s="74">
        <f aca="true" t="shared" si="0" ref="D48:D102">((B48*11.232)-(6*(B48*11.232)/100))/2</f>
        <v>0.5279039999999999</v>
      </c>
      <c r="E48" s="74">
        <f aca="true" t="shared" si="1" ref="E48:E102">((B48*11.232)-(6*(B48*11.232)/100))/3</f>
        <v>0.35193599999999997</v>
      </c>
      <c r="F48" s="74">
        <f aca="true" t="shared" si="2" ref="F48:F102">((B48*11.232)-(6*(B48*11.232)/100))/4</f>
        <v>0.26395199999999996</v>
      </c>
      <c r="G48" s="74">
        <f aca="true" t="shared" si="3" ref="G48:G102">((B48*11.232)-(6*(B48*11.232)/100))/5</f>
        <v>0.21116159999999998</v>
      </c>
      <c r="H48" s="74">
        <f aca="true" t="shared" si="4" ref="H48:H102">((B48*11.232)-(6*(B48*11.232)/100))/6</f>
        <v>0.17596799999999999</v>
      </c>
      <c r="I48" s="74">
        <f aca="true" t="shared" si="5" ref="I48:I102">((B48*11.232)-(6*(B48*11.232)/100))/7</f>
        <v>0.15082971428571426</v>
      </c>
      <c r="J48" s="74">
        <f aca="true" t="shared" si="6" ref="J48:J102">((B48*11.232)-(6*(B48*11.232)/100))/8</f>
        <v>0.13197599999999998</v>
      </c>
      <c r="K48" s="74">
        <f aca="true" t="shared" si="7" ref="K48:K102">((B48*11.232)-(6*(B48*11.232)/100))/9</f>
        <v>0.11731199999999999</v>
      </c>
      <c r="L48" s="75">
        <f aca="true" t="shared" si="8" ref="L48:L102">((B48*11.232)-(6*(B48*11.232)/100))/10</f>
        <v>0.10558079999999999</v>
      </c>
      <c r="M48" s="21" t="s">
        <v>42</v>
      </c>
    </row>
    <row r="49" spans="1:13" ht="12.75">
      <c r="A49" s="21" t="s">
        <v>41</v>
      </c>
      <c r="B49" s="72">
        <v>0.15</v>
      </c>
      <c r="C49" s="73"/>
      <c r="D49" s="74">
        <f t="shared" si="0"/>
        <v>0.7918559999999999</v>
      </c>
      <c r="E49" s="74">
        <f t="shared" si="1"/>
        <v>0.5279039999999999</v>
      </c>
      <c r="F49" s="74">
        <f t="shared" si="2"/>
        <v>0.39592799999999995</v>
      </c>
      <c r="G49" s="74">
        <f t="shared" si="3"/>
        <v>0.3167424</v>
      </c>
      <c r="H49" s="74">
        <f t="shared" si="4"/>
        <v>0.26395199999999996</v>
      </c>
      <c r="I49" s="74">
        <f t="shared" si="5"/>
        <v>0.2262445714285714</v>
      </c>
      <c r="J49" s="74">
        <f t="shared" si="6"/>
        <v>0.19796399999999997</v>
      </c>
      <c r="K49" s="74">
        <f t="shared" si="7"/>
        <v>0.17596799999999999</v>
      </c>
      <c r="L49" s="75">
        <f t="shared" si="8"/>
        <v>0.1583712</v>
      </c>
      <c r="M49" s="21" t="s">
        <v>42</v>
      </c>
    </row>
    <row r="50" spans="1:13" ht="12.75">
      <c r="A50" s="21" t="s">
        <v>41</v>
      </c>
      <c r="B50" s="72">
        <v>0.2</v>
      </c>
      <c r="C50" s="73"/>
      <c r="D50" s="74">
        <f t="shared" si="0"/>
        <v>1.0558079999999999</v>
      </c>
      <c r="E50" s="74">
        <f t="shared" si="1"/>
        <v>0.7038719999999999</v>
      </c>
      <c r="F50" s="74">
        <f t="shared" si="2"/>
        <v>0.5279039999999999</v>
      </c>
      <c r="G50" s="74">
        <f t="shared" si="3"/>
        <v>0.42232319999999995</v>
      </c>
      <c r="H50" s="74">
        <f t="shared" si="4"/>
        <v>0.35193599999999997</v>
      </c>
      <c r="I50" s="74">
        <f t="shared" si="5"/>
        <v>0.3016594285714285</v>
      </c>
      <c r="J50" s="74">
        <f t="shared" si="6"/>
        <v>0.26395199999999996</v>
      </c>
      <c r="K50" s="74">
        <f t="shared" si="7"/>
        <v>0.23462399999999997</v>
      </c>
      <c r="L50" s="75">
        <f t="shared" si="8"/>
        <v>0.21116159999999998</v>
      </c>
      <c r="M50" s="21" t="s">
        <v>42</v>
      </c>
    </row>
    <row r="51" spans="1:13" ht="12.75">
      <c r="A51" s="21" t="s">
        <v>41</v>
      </c>
      <c r="B51" s="72">
        <v>0.25</v>
      </c>
      <c r="C51" s="73"/>
      <c r="D51" s="74">
        <f t="shared" si="0"/>
        <v>1.3197599999999998</v>
      </c>
      <c r="E51" s="74">
        <f t="shared" si="1"/>
        <v>0.8798399999999998</v>
      </c>
      <c r="F51" s="74">
        <f t="shared" si="2"/>
        <v>0.6598799999999999</v>
      </c>
      <c r="G51" s="74">
        <f t="shared" si="3"/>
        <v>0.5279039999999999</v>
      </c>
      <c r="H51" s="74">
        <f t="shared" si="4"/>
        <v>0.4399199999999999</v>
      </c>
      <c r="I51" s="74">
        <f t="shared" si="5"/>
        <v>0.37707428571428564</v>
      </c>
      <c r="J51" s="74">
        <f t="shared" si="6"/>
        <v>0.32993999999999996</v>
      </c>
      <c r="K51" s="74">
        <f t="shared" si="7"/>
        <v>0.29328</v>
      </c>
      <c r="L51" s="75">
        <f t="shared" si="8"/>
        <v>0.26395199999999996</v>
      </c>
      <c r="M51" s="21" t="s">
        <v>42</v>
      </c>
    </row>
    <row r="52" spans="1:13" ht="12.75">
      <c r="A52" s="21" t="s">
        <v>41</v>
      </c>
      <c r="B52" s="72">
        <v>0.3</v>
      </c>
      <c r="C52" s="73"/>
      <c r="D52" s="74">
        <f t="shared" si="0"/>
        <v>1.5837119999999998</v>
      </c>
      <c r="E52" s="74">
        <f t="shared" si="1"/>
        <v>1.0558079999999999</v>
      </c>
      <c r="F52" s="74">
        <f t="shared" si="2"/>
        <v>0.7918559999999999</v>
      </c>
      <c r="G52" s="74">
        <f t="shared" si="3"/>
        <v>0.6334848</v>
      </c>
      <c r="H52" s="74">
        <f t="shared" si="4"/>
        <v>0.5279039999999999</v>
      </c>
      <c r="I52" s="74">
        <f t="shared" si="5"/>
        <v>0.4524891428571428</v>
      </c>
      <c r="J52" s="74">
        <f t="shared" si="6"/>
        <v>0.39592799999999995</v>
      </c>
      <c r="K52" s="74">
        <f t="shared" si="7"/>
        <v>0.35193599999999997</v>
      </c>
      <c r="L52" s="75">
        <f t="shared" si="8"/>
        <v>0.3167424</v>
      </c>
      <c r="M52" s="21" t="s">
        <v>42</v>
      </c>
    </row>
    <row r="53" spans="1:13" ht="12.75">
      <c r="A53" s="21" t="s">
        <v>41</v>
      </c>
      <c r="B53" s="72">
        <v>0.35</v>
      </c>
      <c r="C53" s="73"/>
      <c r="D53" s="74">
        <f t="shared" si="0"/>
        <v>1.8476639999999998</v>
      </c>
      <c r="E53" s="74">
        <f t="shared" si="1"/>
        <v>1.2317759999999998</v>
      </c>
      <c r="F53" s="74">
        <f t="shared" si="2"/>
        <v>0.9238319999999999</v>
      </c>
      <c r="G53" s="74">
        <f t="shared" si="3"/>
        <v>0.7390655999999999</v>
      </c>
      <c r="H53" s="74">
        <f t="shared" si="4"/>
        <v>0.6158879999999999</v>
      </c>
      <c r="I53" s="74">
        <f t="shared" si="5"/>
        <v>0.5279039999999999</v>
      </c>
      <c r="J53" s="74">
        <f t="shared" si="6"/>
        <v>0.46191599999999994</v>
      </c>
      <c r="K53" s="74">
        <f t="shared" si="7"/>
        <v>0.41059199999999996</v>
      </c>
      <c r="L53" s="75">
        <f t="shared" si="8"/>
        <v>0.36953279999999994</v>
      </c>
      <c r="M53" s="21" t="s">
        <v>42</v>
      </c>
    </row>
    <row r="54" spans="1:13" ht="12.75">
      <c r="A54" s="21" t="s">
        <v>41</v>
      </c>
      <c r="B54" s="72">
        <v>0.4</v>
      </c>
      <c r="C54" s="73"/>
      <c r="D54" s="74">
        <f t="shared" si="0"/>
        <v>2.1116159999999997</v>
      </c>
      <c r="E54" s="74">
        <f t="shared" si="1"/>
        <v>1.4077439999999999</v>
      </c>
      <c r="F54" s="74">
        <f t="shared" si="2"/>
        <v>1.0558079999999999</v>
      </c>
      <c r="G54" s="74">
        <f t="shared" si="3"/>
        <v>0.8446463999999999</v>
      </c>
      <c r="H54" s="74">
        <f t="shared" si="4"/>
        <v>0.7038719999999999</v>
      </c>
      <c r="I54" s="74">
        <f t="shared" si="5"/>
        <v>0.603318857142857</v>
      </c>
      <c r="J54" s="74">
        <f t="shared" si="6"/>
        <v>0.5279039999999999</v>
      </c>
      <c r="K54" s="74">
        <f t="shared" si="7"/>
        <v>0.46924799999999994</v>
      </c>
      <c r="L54" s="75">
        <f t="shared" si="8"/>
        <v>0.42232319999999995</v>
      </c>
      <c r="M54" s="21" t="s">
        <v>42</v>
      </c>
    </row>
    <row r="55" spans="1:13" ht="12.75">
      <c r="A55" s="21" t="s">
        <v>41</v>
      </c>
      <c r="B55" s="72">
        <v>0.45</v>
      </c>
      <c r="C55" s="73"/>
      <c r="D55" s="74">
        <f t="shared" si="0"/>
        <v>2.3755680000000003</v>
      </c>
      <c r="E55" s="74">
        <f t="shared" si="1"/>
        <v>1.5837120000000002</v>
      </c>
      <c r="F55" s="74">
        <f t="shared" si="2"/>
        <v>1.1877840000000002</v>
      </c>
      <c r="G55" s="74">
        <f t="shared" si="3"/>
        <v>0.9502272000000002</v>
      </c>
      <c r="H55" s="74">
        <f t="shared" si="4"/>
        <v>0.7918560000000001</v>
      </c>
      <c r="I55" s="74">
        <f t="shared" si="5"/>
        <v>0.6787337142857144</v>
      </c>
      <c r="J55" s="74">
        <f t="shared" si="6"/>
        <v>0.5938920000000001</v>
      </c>
      <c r="K55" s="74">
        <f t="shared" si="7"/>
        <v>0.527904</v>
      </c>
      <c r="L55" s="75">
        <f t="shared" si="8"/>
        <v>0.4751136000000001</v>
      </c>
      <c r="M55" s="21" t="s">
        <v>42</v>
      </c>
    </row>
    <row r="56" spans="1:13" ht="12.75">
      <c r="A56" s="21" t="s">
        <v>41</v>
      </c>
      <c r="B56" s="72">
        <v>0.5</v>
      </c>
      <c r="C56" s="73"/>
      <c r="D56" s="74">
        <f t="shared" si="0"/>
        <v>2.6395199999999996</v>
      </c>
      <c r="E56" s="74">
        <f t="shared" si="1"/>
        <v>1.7596799999999997</v>
      </c>
      <c r="F56" s="74">
        <f t="shared" si="2"/>
        <v>1.3197599999999998</v>
      </c>
      <c r="G56" s="74">
        <f t="shared" si="3"/>
        <v>1.0558079999999999</v>
      </c>
      <c r="H56" s="74">
        <f t="shared" si="4"/>
        <v>0.8798399999999998</v>
      </c>
      <c r="I56" s="74">
        <f t="shared" si="5"/>
        <v>0.7541485714285713</v>
      </c>
      <c r="J56" s="74">
        <f t="shared" si="6"/>
        <v>0.6598799999999999</v>
      </c>
      <c r="K56" s="74">
        <f t="shared" si="7"/>
        <v>0.58656</v>
      </c>
      <c r="L56" s="75">
        <f t="shared" si="8"/>
        <v>0.5279039999999999</v>
      </c>
      <c r="M56" s="21" t="s">
        <v>42</v>
      </c>
    </row>
    <row r="57" spans="1:13" ht="12.75">
      <c r="A57" s="21" t="s">
        <v>41</v>
      </c>
      <c r="B57" s="72">
        <v>1</v>
      </c>
      <c r="C57" s="74">
        <f aca="true" t="shared" si="9" ref="C57:C79">(B57*11.232)-(6*(B57*11.232)/100)</f>
        <v>10.558079999999999</v>
      </c>
      <c r="D57" s="74">
        <f t="shared" si="0"/>
        <v>5.279039999999999</v>
      </c>
      <c r="E57" s="74">
        <f t="shared" si="1"/>
        <v>3.5193599999999994</v>
      </c>
      <c r="F57" s="74">
        <f t="shared" si="2"/>
        <v>2.6395199999999996</v>
      </c>
      <c r="G57" s="74">
        <f t="shared" si="3"/>
        <v>2.1116159999999997</v>
      </c>
      <c r="H57" s="74">
        <f t="shared" si="4"/>
        <v>1.7596799999999997</v>
      </c>
      <c r="I57" s="74">
        <f t="shared" si="5"/>
        <v>1.5082971428571426</v>
      </c>
      <c r="J57" s="74">
        <f t="shared" si="6"/>
        <v>1.3197599999999998</v>
      </c>
      <c r="K57" s="74">
        <f t="shared" si="7"/>
        <v>1.17312</v>
      </c>
      <c r="L57" s="75">
        <f t="shared" si="8"/>
        <v>1.0558079999999999</v>
      </c>
      <c r="M57" s="21" t="s">
        <v>42</v>
      </c>
    </row>
    <row r="58" spans="1:13" ht="12.75">
      <c r="A58" s="21" t="s">
        <v>41</v>
      </c>
      <c r="B58" s="72">
        <v>1.5</v>
      </c>
      <c r="C58" s="74">
        <f t="shared" si="9"/>
        <v>15.837119999999999</v>
      </c>
      <c r="D58" s="74">
        <f t="shared" si="0"/>
        <v>7.918559999999999</v>
      </c>
      <c r="E58" s="74">
        <f t="shared" si="1"/>
        <v>5.279039999999999</v>
      </c>
      <c r="F58" s="74">
        <f t="shared" si="2"/>
        <v>3.9592799999999997</v>
      </c>
      <c r="G58" s="74">
        <f t="shared" si="3"/>
        <v>3.1674239999999996</v>
      </c>
      <c r="H58" s="74">
        <f t="shared" si="4"/>
        <v>2.6395199999999996</v>
      </c>
      <c r="I58" s="74">
        <f t="shared" si="5"/>
        <v>2.262445714285714</v>
      </c>
      <c r="J58" s="74">
        <f t="shared" si="6"/>
        <v>1.9796399999999998</v>
      </c>
      <c r="K58" s="74">
        <f t="shared" si="7"/>
        <v>1.75968</v>
      </c>
      <c r="L58" s="75">
        <f t="shared" si="8"/>
        <v>1.5837119999999998</v>
      </c>
      <c r="M58" s="21" t="s">
        <v>42</v>
      </c>
    </row>
    <row r="59" spans="1:13" ht="12.75">
      <c r="A59" s="21" t="s">
        <v>41</v>
      </c>
      <c r="B59" s="72">
        <v>2</v>
      </c>
      <c r="C59" s="74">
        <f t="shared" si="9"/>
        <v>21.116159999999997</v>
      </c>
      <c r="D59" s="74">
        <f t="shared" si="0"/>
        <v>10.558079999999999</v>
      </c>
      <c r="E59" s="74">
        <f t="shared" si="1"/>
        <v>7.038719999999999</v>
      </c>
      <c r="F59" s="74">
        <f t="shared" si="2"/>
        <v>5.279039999999999</v>
      </c>
      <c r="G59" s="74">
        <f t="shared" si="3"/>
        <v>4.223231999999999</v>
      </c>
      <c r="H59" s="74">
        <f t="shared" si="4"/>
        <v>3.5193599999999994</v>
      </c>
      <c r="I59" s="74">
        <f t="shared" si="5"/>
        <v>3.016594285714285</v>
      </c>
      <c r="J59" s="74">
        <f t="shared" si="6"/>
        <v>2.6395199999999996</v>
      </c>
      <c r="K59" s="74">
        <f t="shared" si="7"/>
        <v>2.34624</v>
      </c>
      <c r="L59" s="75">
        <f t="shared" si="8"/>
        <v>2.1116159999999997</v>
      </c>
      <c r="M59" s="21" t="s">
        <v>42</v>
      </c>
    </row>
    <row r="60" spans="1:13" ht="12.75">
      <c r="A60" s="21" t="s">
        <v>41</v>
      </c>
      <c r="B60" s="72">
        <v>2.5</v>
      </c>
      <c r="C60" s="74">
        <f t="shared" si="9"/>
        <v>26.3952</v>
      </c>
      <c r="D60" s="74">
        <f t="shared" si="0"/>
        <v>13.1976</v>
      </c>
      <c r="E60" s="74">
        <f t="shared" si="1"/>
        <v>8.798399999999999</v>
      </c>
      <c r="F60" s="74">
        <f t="shared" si="2"/>
        <v>6.5988</v>
      </c>
      <c r="G60" s="74">
        <f t="shared" si="3"/>
        <v>5.27904</v>
      </c>
      <c r="H60" s="74">
        <f t="shared" si="4"/>
        <v>4.3991999999999996</v>
      </c>
      <c r="I60" s="74">
        <f t="shared" si="5"/>
        <v>3.770742857142857</v>
      </c>
      <c r="J60" s="74">
        <f t="shared" si="6"/>
        <v>3.2994</v>
      </c>
      <c r="K60" s="74">
        <f t="shared" si="7"/>
        <v>2.9328</v>
      </c>
      <c r="L60" s="75">
        <f t="shared" si="8"/>
        <v>2.63952</v>
      </c>
      <c r="M60" s="21" t="s">
        <v>42</v>
      </c>
    </row>
    <row r="61" spans="1:13" ht="12.75">
      <c r="A61" s="21" t="s">
        <v>41</v>
      </c>
      <c r="B61" s="72">
        <v>3</v>
      </c>
      <c r="C61" s="74">
        <f t="shared" si="9"/>
        <v>31.674239999999998</v>
      </c>
      <c r="D61" s="74">
        <f t="shared" si="0"/>
        <v>15.837119999999999</v>
      </c>
      <c r="E61" s="74">
        <f t="shared" si="1"/>
        <v>10.558079999999999</v>
      </c>
      <c r="F61" s="74">
        <f t="shared" si="2"/>
        <v>7.918559999999999</v>
      </c>
      <c r="G61" s="74">
        <f t="shared" si="3"/>
        <v>6.334847999999999</v>
      </c>
      <c r="H61" s="74">
        <f t="shared" si="4"/>
        <v>5.279039999999999</v>
      </c>
      <c r="I61" s="74">
        <f t="shared" si="5"/>
        <v>4.524891428571428</v>
      </c>
      <c r="J61" s="74">
        <f t="shared" si="6"/>
        <v>3.9592799999999997</v>
      </c>
      <c r="K61" s="74">
        <f t="shared" si="7"/>
        <v>3.51936</v>
      </c>
      <c r="L61" s="75">
        <f t="shared" si="8"/>
        <v>3.1674239999999996</v>
      </c>
      <c r="M61" s="21" t="s">
        <v>42</v>
      </c>
    </row>
    <row r="62" spans="1:13" ht="12.75">
      <c r="A62" s="21" t="s">
        <v>41</v>
      </c>
      <c r="B62" s="72">
        <v>3.5</v>
      </c>
      <c r="C62" s="74">
        <f t="shared" si="9"/>
        <v>36.95328</v>
      </c>
      <c r="D62" s="74">
        <f t="shared" si="0"/>
        <v>18.47664</v>
      </c>
      <c r="E62" s="74">
        <f t="shared" si="1"/>
        <v>12.31776</v>
      </c>
      <c r="F62" s="74">
        <f t="shared" si="2"/>
        <v>9.23832</v>
      </c>
      <c r="G62" s="74">
        <f t="shared" si="3"/>
        <v>7.390656</v>
      </c>
      <c r="H62" s="74">
        <f t="shared" si="4"/>
        <v>6.15888</v>
      </c>
      <c r="I62" s="74">
        <f t="shared" si="5"/>
        <v>5.27904</v>
      </c>
      <c r="J62" s="74">
        <f t="shared" si="6"/>
        <v>4.61916</v>
      </c>
      <c r="K62" s="74">
        <f t="shared" si="7"/>
        <v>4.10592</v>
      </c>
      <c r="L62" s="75">
        <f t="shared" si="8"/>
        <v>3.695328</v>
      </c>
      <c r="M62" s="21" t="s">
        <v>42</v>
      </c>
    </row>
    <row r="63" spans="1:13" ht="12.75">
      <c r="A63" s="21" t="s">
        <v>41</v>
      </c>
      <c r="B63" s="72">
        <v>4</v>
      </c>
      <c r="C63" s="74">
        <f t="shared" si="9"/>
        <v>42.232319999999994</v>
      </c>
      <c r="D63" s="74">
        <f t="shared" si="0"/>
        <v>21.116159999999997</v>
      </c>
      <c r="E63" s="74">
        <f t="shared" si="1"/>
        <v>14.077439999999998</v>
      </c>
      <c r="F63" s="74">
        <f t="shared" si="2"/>
        <v>10.558079999999999</v>
      </c>
      <c r="G63" s="74">
        <f t="shared" si="3"/>
        <v>8.446463999999999</v>
      </c>
      <c r="H63" s="74">
        <f t="shared" si="4"/>
        <v>7.038719999999999</v>
      </c>
      <c r="I63" s="74">
        <f t="shared" si="5"/>
        <v>6.03318857142857</v>
      </c>
      <c r="J63" s="74">
        <f t="shared" si="6"/>
        <v>5.279039999999999</v>
      </c>
      <c r="K63" s="74">
        <f t="shared" si="7"/>
        <v>4.69248</v>
      </c>
      <c r="L63" s="75">
        <f t="shared" si="8"/>
        <v>4.223231999999999</v>
      </c>
      <c r="M63" s="21" t="s">
        <v>42</v>
      </c>
    </row>
    <row r="64" spans="1:13" ht="12.75">
      <c r="A64" s="21" t="s">
        <v>41</v>
      </c>
      <c r="B64" s="72">
        <v>4.5</v>
      </c>
      <c r="C64" s="74">
        <f t="shared" si="9"/>
        <v>47.511359999999996</v>
      </c>
      <c r="D64" s="74">
        <f t="shared" si="0"/>
        <v>23.755679999999998</v>
      </c>
      <c r="E64" s="74">
        <f t="shared" si="1"/>
        <v>15.837119999999999</v>
      </c>
      <c r="F64" s="74">
        <f t="shared" si="2"/>
        <v>11.877839999999999</v>
      </c>
      <c r="G64" s="74">
        <f t="shared" si="3"/>
        <v>9.502272</v>
      </c>
      <c r="H64" s="74">
        <f t="shared" si="4"/>
        <v>7.918559999999999</v>
      </c>
      <c r="I64" s="74">
        <f t="shared" si="5"/>
        <v>6.787337142857142</v>
      </c>
      <c r="J64" s="74">
        <f t="shared" si="6"/>
        <v>5.9389199999999995</v>
      </c>
      <c r="K64" s="74">
        <f t="shared" si="7"/>
        <v>5.279039999999999</v>
      </c>
      <c r="L64" s="75">
        <f t="shared" si="8"/>
        <v>4.751136</v>
      </c>
      <c r="M64" s="21" t="s">
        <v>42</v>
      </c>
    </row>
    <row r="65" spans="1:13" ht="12.75">
      <c r="A65" s="21" t="s">
        <v>41</v>
      </c>
      <c r="B65" s="72">
        <v>5</v>
      </c>
      <c r="C65" s="74">
        <f t="shared" si="9"/>
        <v>52.7904</v>
      </c>
      <c r="D65" s="74">
        <f t="shared" si="0"/>
        <v>26.3952</v>
      </c>
      <c r="E65" s="74">
        <f t="shared" si="1"/>
        <v>17.596799999999998</v>
      </c>
      <c r="F65" s="74">
        <f t="shared" si="2"/>
        <v>13.1976</v>
      </c>
      <c r="G65" s="74">
        <f t="shared" si="3"/>
        <v>10.55808</v>
      </c>
      <c r="H65" s="74">
        <f t="shared" si="4"/>
        <v>8.798399999999999</v>
      </c>
      <c r="I65" s="74">
        <f t="shared" si="5"/>
        <v>7.541485714285714</v>
      </c>
      <c r="J65" s="74">
        <f t="shared" si="6"/>
        <v>6.5988</v>
      </c>
      <c r="K65" s="74">
        <f t="shared" si="7"/>
        <v>5.8656</v>
      </c>
      <c r="L65" s="75">
        <f t="shared" si="8"/>
        <v>5.27904</v>
      </c>
      <c r="M65" s="21" t="s">
        <v>42</v>
      </c>
    </row>
    <row r="66" spans="1:13" ht="12.75">
      <c r="A66" s="21" t="s">
        <v>41</v>
      </c>
      <c r="B66" s="72">
        <v>5.5</v>
      </c>
      <c r="C66" s="74">
        <f t="shared" si="9"/>
        <v>58.06944</v>
      </c>
      <c r="D66" s="74">
        <f t="shared" si="0"/>
        <v>29.03472</v>
      </c>
      <c r="E66" s="74">
        <f t="shared" si="1"/>
        <v>19.35648</v>
      </c>
      <c r="F66" s="74">
        <f t="shared" si="2"/>
        <v>14.51736</v>
      </c>
      <c r="G66" s="74">
        <f t="shared" si="3"/>
        <v>11.613888</v>
      </c>
      <c r="H66" s="74">
        <f t="shared" si="4"/>
        <v>9.67824</v>
      </c>
      <c r="I66" s="74">
        <f t="shared" si="5"/>
        <v>8.295634285714286</v>
      </c>
      <c r="J66" s="74">
        <f t="shared" si="6"/>
        <v>7.25868</v>
      </c>
      <c r="K66" s="74">
        <f t="shared" si="7"/>
        <v>6.45216</v>
      </c>
      <c r="L66" s="75">
        <f t="shared" si="8"/>
        <v>5.806944</v>
      </c>
      <c r="M66" s="21" t="s">
        <v>42</v>
      </c>
    </row>
    <row r="67" spans="1:13" ht="12.75">
      <c r="A67" s="21" t="s">
        <v>41</v>
      </c>
      <c r="B67" s="72">
        <v>6</v>
      </c>
      <c r="C67" s="74">
        <f t="shared" si="9"/>
        <v>63.348479999999995</v>
      </c>
      <c r="D67" s="74">
        <f t="shared" si="0"/>
        <v>31.674239999999998</v>
      </c>
      <c r="E67" s="74">
        <f t="shared" si="1"/>
        <v>21.116159999999997</v>
      </c>
      <c r="F67" s="74">
        <f t="shared" si="2"/>
        <v>15.837119999999999</v>
      </c>
      <c r="G67" s="74">
        <f t="shared" si="3"/>
        <v>12.669695999999998</v>
      </c>
      <c r="H67" s="74">
        <f t="shared" si="4"/>
        <v>10.558079999999999</v>
      </c>
      <c r="I67" s="74">
        <f t="shared" si="5"/>
        <v>9.049782857142857</v>
      </c>
      <c r="J67" s="74">
        <f t="shared" si="6"/>
        <v>7.918559999999999</v>
      </c>
      <c r="K67" s="74">
        <f t="shared" si="7"/>
        <v>7.03872</v>
      </c>
      <c r="L67" s="75">
        <f t="shared" si="8"/>
        <v>6.334847999999999</v>
      </c>
      <c r="M67" s="21" t="s">
        <v>42</v>
      </c>
    </row>
    <row r="68" spans="1:13" ht="12.75">
      <c r="A68" s="21" t="s">
        <v>41</v>
      </c>
      <c r="B68" s="72">
        <v>6.5</v>
      </c>
      <c r="C68" s="74">
        <f t="shared" si="9"/>
        <v>68.62751999999999</v>
      </c>
      <c r="D68" s="74">
        <f t="shared" si="0"/>
        <v>34.313759999999995</v>
      </c>
      <c r="E68" s="74">
        <f t="shared" si="1"/>
        <v>22.875839999999997</v>
      </c>
      <c r="F68" s="74">
        <f t="shared" si="2"/>
        <v>17.156879999999997</v>
      </c>
      <c r="G68" s="74">
        <f t="shared" si="3"/>
        <v>13.725503999999997</v>
      </c>
      <c r="H68" s="74">
        <f t="shared" si="4"/>
        <v>11.437919999999998</v>
      </c>
      <c r="I68" s="74">
        <f t="shared" si="5"/>
        <v>9.803931428571428</v>
      </c>
      <c r="J68" s="74">
        <f t="shared" si="6"/>
        <v>8.578439999999999</v>
      </c>
      <c r="K68" s="74">
        <f t="shared" si="7"/>
        <v>7.625279999999999</v>
      </c>
      <c r="L68" s="75">
        <f t="shared" si="8"/>
        <v>6.862751999999999</v>
      </c>
      <c r="M68" s="21" t="s">
        <v>42</v>
      </c>
    </row>
    <row r="69" spans="1:13" ht="12.75">
      <c r="A69" s="21" t="s">
        <v>41</v>
      </c>
      <c r="B69" s="72">
        <v>7</v>
      </c>
      <c r="C69" s="74">
        <f t="shared" si="9"/>
        <v>73.90656</v>
      </c>
      <c r="D69" s="74">
        <f t="shared" si="0"/>
        <v>36.95328</v>
      </c>
      <c r="E69" s="74">
        <f t="shared" si="1"/>
        <v>24.63552</v>
      </c>
      <c r="F69" s="74">
        <f t="shared" si="2"/>
        <v>18.47664</v>
      </c>
      <c r="G69" s="74">
        <f t="shared" si="3"/>
        <v>14.781312</v>
      </c>
      <c r="H69" s="74">
        <f t="shared" si="4"/>
        <v>12.31776</v>
      </c>
      <c r="I69" s="74">
        <f t="shared" si="5"/>
        <v>10.55808</v>
      </c>
      <c r="J69" s="74">
        <f t="shared" si="6"/>
        <v>9.23832</v>
      </c>
      <c r="K69" s="74">
        <f t="shared" si="7"/>
        <v>8.21184</v>
      </c>
      <c r="L69" s="75">
        <f t="shared" si="8"/>
        <v>7.390656</v>
      </c>
      <c r="M69" s="21" t="s">
        <v>42</v>
      </c>
    </row>
    <row r="70" spans="1:13" ht="12.75">
      <c r="A70" s="21" t="s">
        <v>41</v>
      </c>
      <c r="B70" s="72">
        <v>7.5</v>
      </c>
      <c r="C70" s="74">
        <f t="shared" si="9"/>
        <v>79.1856</v>
      </c>
      <c r="D70" s="74">
        <f t="shared" si="0"/>
        <v>39.5928</v>
      </c>
      <c r="E70" s="74">
        <f t="shared" si="1"/>
        <v>26.3952</v>
      </c>
      <c r="F70" s="74">
        <f t="shared" si="2"/>
        <v>19.7964</v>
      </c>
      <c r="G70" s="74">
        <f t="shared" si="3"/>
        <v>15.837119999999999</v>
      </c>
      <c r="H70" s="74">
        <f t="shared" si="4"/>
        <v>13.1976</v>
      </c>
      <c r="I70" s="74">
        <f t="shared" si="5"/>
        <v>11.312228571428571</v>
      </c>
      <c r="J70" s="74">
        <f t="shared" si="6"/>
        <v>9.8982</v>
      </c>
      <c r="K70" s="74">
        <f t="shared" si="7"/>
        <v>8.798399999999999</v>
      </c>
      <c r="L70" s="75">
        <f t="shared" si="8"/>
        <v>7.918559999999999</v>
      </c>
      <c r="M70" s="21" t="s">
        <v>42</v>
      </c>
    </row>
    <row r="71" spans="1:13" ht="12.75">
      <c r="A71" s="21" t="s">
        <v>41</v>
      </c>
      <c r="B71" s="72">
        <v>8</v>
      </c>
      <c r="C71" s="74">
        <f t="shared" si="9"/>
        <v>84.46463999999999</v>
      </c>
      <c r="D71" s="74">
        <f t="shared" si="0"/>
        <v>42.232319999999994</v>
      </c>
      <c r="E71" s="74">
        <f t="shared" si="1"/>
        <v>28.154879999999995</v>
      </c>
      <c r="F71" s="74">
        <f t="shared" si="2"/>
        <v>21.116159999999997</v>
      </c>
      <c r="G71" s="74">
        <f t="shared" si="3"/>
        <v>16.892927999999998</v>
      </c>
      <c r="H71" s="74">
        <f t="shared" si="4"/>
        <v>14.077439999999998</v>
      </c>
      <c r="I71" s="74">
        <f t="shared" si="5"/>
        <v>12.06637714285714</v>
      </c>
      <c r="J71" s="74">
        <f t="shared" si="6"/>
        <v>10.558079999999999</v>
      </c>
      <c r="K71" s="74">
        <f t="shared" si="7"/>
        <v>9.38496</v>
      </c>
      <c r="L71" s="75">
        <f t="shared" si="8"/>
        <v>8.446463999999999</v>
      </c>
      <c r="M71" s="21" t="s">
        <v>42</v>
      </c>
    </row>
    <row r="72" spans="1:13" ht="12.75">
      <c r="A72" s="21" t="s">
        <v>41</v>
      </c>
      <c r="B72" s="72">
        <v>8.5</v>
      </c>
      <c r="C72" s="74">
        <f t="shared" si="9"/>
        <v>89.74368</v>
      </c>
      <c r="D72" s="74">
        <f t="shared" si="0"/>
        <v>44.87184</v>
      </c>
      <c r="E72" s="74">
        <f t="shared" si="1"/>
        <v>29.914559999999998</v>
      </c>
      <c r="F72" s="74">
        <f t="shared" si="2"/>
        <v>22.43592</v>
      </c>
      <c r="G72" s="74">
        <f t="shared" si="3"/>
        <v>17.948736</v>
      </c>
      <c r="H72" s="74">
        <f t="shared" si="4"/>
        <v>14.957279999999999</v>
      </c>
      <c r="I72" s="74">
        <f t="shared" si="5"/>
        <v>12.820525714285713</v>
      </c>
      <c r="J72" s="74">
        <f t="shared" si="6"/>
        <v>11.21796</v>
      </c>
      <c r="K72" s="74">
        <f t="shared" si="7"/>
        <v>9.97152</v>
      </c>
      <c r="L72" s="75">
        <f t="shared" si="8"/>
        <v>8.974368</v>
      </c>
      <c r="M72" s="21" t="s">
        <v>42</v>
      </c>
    </row>
    <row r="73" spans="1:13" ht="12.75">
      <c r="A73" s="21" t="s">
        <v>41</v>
      </c>
      <c r="B73" s="72">
        <v>9</v>
      </c>
      <c r="C73" s="74">
        <f t="shared" si="9"/>
        <v>95.02271999999999</v>
      </c>
      <c r="D73" s="74">
        <f t="shared" si="0"/>
        <v>47.511359999999996</v>
      </c>
      <c r="E73" s="74">
        <f t="shared" si="1"/>
        <v>31.674239999999998</v>
      </c>
      <c r="F73" s="74">
        <f t="shared" si="2"/>
        <v>23.755679999999998</v>
      </c>
      <c r="G73" s="74">
        <f t="shared" si="3"/>
        <v>19.004544</v>
      </c>
      <c r="H73" s="74">
        <f t="shared" si="4"/>
        <v>15.837119999999999</v>
      </c>
      <c r="I73" s="74">
        <f t="shared" si="5"/>
        <v>13.574674285714284</v>
      </c>
      <c r="J73" s="74">
        <f t="shared" si="6"/>
        <v>11.877839999999999</v>
      </c>
      <c r="K73" s="74">
        <f t="shared" si="7"/>
        <v>10.558079999999999</v>
      </c>
      <c r="L73" s="75">
        <f t="shared" si="8"/>
        <v>9.502272</v>
      </c>
      <c r="M73" s="21" t="s">
        <v>42</v>
      </c>
    </row>
    <row r="74" spans="1:13" ht="12.75">
      <c r="A74" s="21" t="s">
        <v>41</v>
      </c>
      <c r="B74" s="72">
        <v>9.5</v>
      </c>
      <c r="C74" s="74">
        <f t="shared" si="9"/>
        <v>100.30176</v>
      </c>
      <c r="D74" s="74">
        <f t="shared" si="0"/>
        <v>50.15088</v>
      </c>
      <c r="E74" s="74">
        <f t="shared" si="1"/>
        <v>33.43392</v>
      </c>
      <c r="F74" s="74">
        <f t="shared" si="2"/>
        <v>25.07544</v>
      </c>
      <c r="G74" s="74">
        <f t="shared" si="3"/>
        <v>20.060352</v>
      </c>
      <c r="H74" s="74">
        <f t="shared" si="4"/>
        <v>16.71696</v>
      </c>
      <c r="I74" s="74">
        <f t="shared" si="5"/>
        <v>14.328822857142857</v>
      </c>
      <c r="J74" s="74">
        <f t="shared" si="6"/>
        <v>12.53772</v>
      </c>
      <c r="K74" s="74">
        <f t="shared" si="7"/>
        <v>11.14464</v>
      </c>
      <c r="L74" s="75">
        <f t="shared" si="8"/>
        <v>10.030176</v>
      </c>
      <c r="M74" s="21" t="s">
        <v>42</v>
      </c>
    </row>
    <row r="75" spans="1:13" ht="12.75">
      <c r="A75" s="21" t="s">
        <v>41</v>
      </c>
      <c r="B75" s="72">
        <v>10</v>
      </c>
      <c r="C75" s="74">
        <f t="shared" si="9"/>
        <v>105.5808</v>
      </c>
      <c r="D75" s="74">
        <f t="shared" si="0"/>
        <v>52.7904</v>
      </c>
      <c r="E75" s="74">
        <f t="shared" si="1"/>
        <v>35.193599999999996</v>
      </c>
      <c r="F75" s="74">
        <f t="shared" si="2"/>
        <v>26.3952</v>
      </c>
      <c r="G75" s="74">
        <f t="shared" si="3"/>
        <v>21.11616</v>
      </c>
      <c r="H75" s="74">
        <f t="shared" si="4"/>
        <v>17.596799999999998</v>
      </c>
      <c r="I75" s="74">
        <f t="shared" si="5"/>
        <v>15.082971428571428</v>
      </c>
      <c r="J75" s="74">
        <f t="shared" si="6"/>
        <v>13.1976</v>
      </c>
      <c r="K75" s="74">
        <f t="shared" si="7"/>
        <v>11.7312</v>
      </c>
      <c r="L75" s="75">
        <f t="shared" si="8"/>
        <v>10.55808</v>
      </c>
      <c r="M75" s="21" t="s">
        <v>42</v>
      </c>
    </row>
    <row r="76" spans="1:13" ht="12.75">
      <c r="A76" s="21" t="s">
        <v>41</v>
      </c>
      <c r="B76" s="72">
        <v>11</v>
      </c>
      <c r="C76" s="74">
        <f t="shared" si="9"/>
        <v>116.13888</v>
      </c>
      <c r="D76" s="74">
        <f t="shared" si="0"/>
        <v>58.06944</v>
      </c>
      <c r="E76" s="74">
        <f t="shared" si="1"/>
        <v>38.71296</v>
      </c>
      <c r="F76" s="74">
        <f t="shared" si="2"/>
        <v>29.03472</v>
      </c>
      <c r="G76" s="74">
        <f t="shared" si="3"/>
        <v>23.227776</v>
      </c>
      <c r="H76" s="74">
        <f t="shared" si="4"/>
        <v>19.35648</v>
      </c>
      <c r="I76" s="74">
        <f t="shared" si="5"/>
        <v>16.59126857142857</v>
      </c>
      <c r="J76" s="74">
        <f t="shared" si="6"/>
        <v>14.51736</v>
      </c>
      <c r="K76" s="74">
        <f t="shared" si="7"/>
        <v>12.90432</v>
      </c>
      <c r="L76" s="75">
        <f t="shared" si="8"/>
        <v>11.613888</v>
      </c>
      <c r="M76" s="21" t="s">
        <v>42</v>
      </c>
    </row>
    <row r="77" spans="1:13" ht="12.75">
      <c r="A77" s="21" t="s">
        <v>41</v>
      </c>
      <c r="B77" s="72">
        <v>12</v>
      </c>
      <c r="C77" s="74">
        <f t="shared" si="9"/>
        <v>126.69695999999999</v>
      </c>
      <c r="D77" s="74">
        <f t="shared" si="0"/>
        <v>63.348479999999995</v>
      </c>
      <c r="E77" s="74">
        <f t="shared" si="1"/>
        <v>42.232319999999994</v>
      </c>
      <c r="F77" s="74">
        <f t="shared" si="2"/>
        <v>31.674239999999998</v>
      </c>
      <c r="G77" s="74">
        <f t="shared" si="3"/>
        <v>25.339391999999997</v>
      </c>
      <c r="H77" s="74">
        <f t="shared" si="4"/>
        <v>21.116159999999997</v>
      </c>
      <c r="I77" s="74">
        <f t="shared" si="5"/>
        <v>18.099565714285713</v>
      </c>
      <c r="J77" s="74">
        <f t="shared" si="6"/>
        <v>15.837119999999999</v>
      </c>
      <c r="K77" s="74">
        <f t="shared" si="7"/>
        <v>14.07744</v>
      </c>
      <c r="L77" s="75">
        <f t="shared" si="8"/>
        <v>12.669695999999998</v>
      </c>
      <c r="M77" s="21" t="s">
        <v>42</v>
      </c>
    </row>
    <row r="78" spans="1:13" ht="12.75">
      <c r="A78" s="21" t="s">
        <v>41</v>
      </c>
      <c r="B78" s="72">
        <v>13</v>
      </c>
      <c r="C78" s="74">
        <f t="shared" si="9"/>
        <v>137.25503999999998</v>
      </c>
      <c r="D78" s="74">
        <f t="shared" si="0"/>
        <v>68.62751999999999</v>
      </c>
      <c r="E78" s="74">
        <f t="shared" si="1"/>
        <v>45.75167999999999</v>
      </c>
      <c r="F78" s="74">
        <f t="shared" si="2"/>
        <v>34.313759999999995</v>
      </c>
      <c r="G78" s="74">
        <f t="shared" si="3"/>
        <v>27.451007999999995</v>
      </c>
      <c r="H78" s="74">
        <f t="shared" si="4"/>
        <v>22.875839999999997</v>
      </c>
      <c r="I78" s="74">
        <f t="shared" si="5"/>
        <v>19.607862857142855</v>
      </c>
      <c r="J78" s="74">
        <f t="shared" si="6"/>
        <v>17.156879999999997</v>
      </c>
      <c r="K78" s="74">
        <f t="shared" si="7"/>
        <v>15.250559999999998</v>
      </c>
      <c r="L78" s="75">
        <f t="shared" si="8"/>
        <v>13.725503999999997</v>
      </c>
      <c r="M78" s="21" t="s">
        <v>42</v>
      </c>
    </row>
    <row r="79" spans="1:13" ht="12.75">
      <c r="A79" s="21" t="s">
        <v>41</v>
      </c>
      <c r="B79" s="72">
        <v>14</v>
      </c>
      <c r="C79" s="74">
        <f t="shared" si="9"/>
        <v>147.81312</v>
      </c>
      <c r="D79" s="74">
        <f t="shared" si="0"/>
        <v>73.90656</v>
      </c>
      <c r="E79" s="74">
        <f t="shared" si="1"/>
        <v>49.27104</v>
      </c>
      <c r="F79" s="74">
        <f t="shared" si="2"/>
        <v>36.95328</v>
      </c>
      <c r="G79" s="74">
        <f t="shared" si="3"/>
        <v>29.562624</v>
      </c>
      <c r="H79" s="74">
        <f t="shared" si="4"/>
        <v>24.63552</v>
      </c>
      <c r="I79" s="74">
        <f t="shared" si="5"/>
        <v>21.11616</v>
      </c>
      <c r="J79" s="74">
        <f t="shared" si="6"/>
        <v>18.47664</v>
      </c>
      <c r="K79" s="74">
        <f t="shared" si="7"/>
        <v>16.42368</v>
      </c>
      <c r="L79" s="75">
        <f t="shared" si="8"/>
        <v>14.781312</v>
      </c>
      <c r="M79" s="21" t="s">
        <v>42</v>
      </c>
    </row>
    <row r="80" spans="1:13" ht="12.75">
      <c r="A80" s="21" t="s">
        <v>41</v>
      </c>
      <c r="B80" s="72">
        <v>15</v>
      </c>
      <c r="C80" s="74">
        <f aca="true" t="shared" si="10" ref="C80:C102">(B80*11.232)-(6*(B80*11.232)/100)</f>
        <v>158.3712</v>
      </c>
      <c r="D80" s="74">
        <f t="shared" si="0"/>
        <v>79.1856</v>
      </c>
      <c r="E80" s="74">
        <f t="shared" si="1"/>
        <v>52.7904</v>
      </c>
      <c r="F80" s="74">
        <f t="shared" si="2"/>
        <v>39.5928</v>
      </c>
      <c r="G80" s="74">
        <f t="shared" si="3"/>
        <v>31.674239999999998</v>
      </c>
      <c r="H80" s="74">
        <f t="shared" si="4"/>
        <v>26.3952</v>
      </c>
      <c r="I80" s="74">
        <f t="shared" si="5"/>
        <v>22.624457142857143</v>
      </c>
      <c r="J80" s="74">
        <f t="shared" si="6"/>
        <v>19.7964</v>
      </c>
      <c r="K80" s="74">
        <f t="shared" si="7"/>
        <v>17.596799999999998</v>
      </c>
      <c r="L80" s="75">
        <f t="shared" si="8"/>
        <v>15.837119999999999</v>
      </c>
      <c r="M80" s="21" t="s">
        <v>42</v>
      </c>
    </row>
    <row r="81" spans="1:13" ht="12.75">
      <c r="A81" s="21" t="s">
        <v>41</v>
      </c>
      <c r="B81" s="72">
        <v>20</v>
      </c>
      <c r="C81" s="74">
        <f t="shared" si="10"/>
        <v>211.1616</v>
      </c>
      <c r="D81" s="74">
        <f t="shared" si="0"/>
        <v>105.5808</v>
      </c>
      <c r="E81" s="74">
        <f t="shared" si="1"/>
        <v>70.38719999999999</v>
      </c>
      <c r="F81" s="74">
        <f t="shared" si="2"/>
        <v>52.7904</v>
      </c>
      <c r="G81" s="74">
        <f t="shared" si="3"/>
        <v>42.23232</v>
      </c>
      <c r="H81" s="74">
        <f t="shared" si="4"/>
        <v>35.193599999999996</v>
      </c>
      <c r="I81" s="74">
        <f t="shared" si="5"/>
        <v>30.165942857142856</v>
      </c>
      <c r="J81" s="74">
        <f t="shared" si="6"/>
        <v>26.3952</v>
      </c>
      <c r="K81" s="74">
        <f t="shared" si="7"/>
        <v>23.4624</v>
      </c>
      <c r="L81" s="75">
        <f t="shared" si="8"/>
        <v>21.11616</v>
      </c>
      <c r="M81" s="21" t="s">
        <v>42</v>
      </c>
    </row>
    <row r="82" spans="1:13" ht="12.75">
      <c r="A82" s="21" t="s">
        <v>41</v>
      </c>
      <c r="B82" s="72">
        <v>25</v>
      </c>
      <c r="C82" s="74">
        <f t="shared" si="10"/>
        <v>263.95199999999994</v>
      </c>
      <c r="D82" s="74">
        <f t="shared" si="0"/>
        <v>131.97599999999997</v>
      </c>
      <c r="E82" s="74">
        <f t="shared" si="1"/>
        <v>87.98399999999998</v>
      </c>
      <c r="F82" s="74">
        <f t="shared" si="2"/>
        <v>65.98799999999999</v>
      </c>
      <c r="G82" s="74">
        <f t="shared" si="3"/>
        <v>52.79039999999999</v>
      </c>
      <c r="H82" s="74">
        <f t="shared" si="4"/>
        <v>43.99199999999999</v>
      </c>
      <c r="I82" s="74">
        <f t="shared" si="5"/>
        <v>37.707428571428565</v>
      </c>
      <c r="J82" s="74">
        <f t="shared" si="6"/>
        <v>32.99399999999999</v>
      </c>
      <c r="K82" s="74">
        <f t="shared" si="7"/>
        <v>29.327999999999992</v>
      </c>
      <c r="L82" s="75">
        <f t="shared" si="8"/>
        <v>26.395199999999996</v>
      </c>
      <c r="M82" s="21" t="s">
        <v>42</v>
      </c>
    </row>
    <row r="83" spans="1:13" ht="12.75">
      <c r="A83" s="21" t="s">
        <v>41</v>
      </c>
      <c r="B83" s="72">
        <v>30</v>
      </c>
      <c r="C83" s="74">
        <f t="shared" si="10"/>
        <v>316.7424</v>
      </c>
      <c r="D83" s="74">
        <f t="shared" si="0"/>
        <v>158.3712</v>
      </c>
      <c r="E83" s="74">
        <f t="shared" si="1"/>
        <v>105.5808</v>
      </c>
      <c r="F83" s="74">
        <f t="shared" si="2"/>
        <v>79.1856</v>
      </c>
      <c r="G83" s="74">
        <f t="shared" si="3"/>
        <v>63.348479999999995</v>
      </c>
      <c r="H83" s="74">
        <f t="shared" si="4"/>
        <v>52.7904</v>
      </c>
      <c r="I83" s="74">
        <f t="shared" si="5"/>
        <v>45.248914285714285</v>
      </c>
      <c r="J83" s="74">
        <f t="shared" si="6"/>
        <v>39.5928</v>
      </c>
      <c r="K83" s="74">
        <f t="shared" si="7"/>
        <v>35.193599999999996</v>
      </c>
      <c r="L83" s="75">
        <f t="shared" si="8"/>
        <v>31.674239999999998</v>
      </c>
      <c r="M83" s="21" t="s">
        <v>42</v>
      </c>
    </row>
    <row r="84" spans="1:13" ht="12.75">
      <c r="A84" s="21" t="s">
        <v>41</v>
      </c>
      <c r="B84" s="72">
        <v>35</v>
      </c>
      <c r="C84" s="74">
        <f t="shared" si="10"/>
        <v>369.5328</v>
      </c>
      <c r="D84" s="74">
        <f t="shared" si="0"/>
        <v>184.7664</v>
      </c>
      <c r="E84" s="74">
        <f t="shared" si="1"/>
        <v>123.1776</v>
      </c>
      <c r="F84" s="74">
        <f t="shared" si="2"/>
        <v>92.3832</v>
      </c>
      <c r="G84" s="74">
        <f t="shared" si="3"/>
        <v>73.90656</v>
      </c>
      <c r="H84" s="74">
        <f t="shared" si="4"/>
        <v>61.5888</v>
      </c>
      <c r="I84" s="74">
        <f t="shared" si="5"/>
        <v>52.7904</v>
      </c>
      <c r="J84" s="74">
        <f t="shared" si="6"/>
        <v>46.1916</v>
      </c>
      <c r="K84" s="74">
        <f t="shared" si="7"/>
        <v>41.059200000000004</v>
      </c>
      <c r="L84" s="75">
        <f t="shared" si="8"/>
        <v>36.95328</v>
      </c>
      <c r="M84" s="21" t="s">
        <v>42</v>
      </c>
    </row>
    <row r="85" spans="1:13" ht="12.75">
      <c r="A85" s="21" t="s">
        <v>41</v>
      </c>
      <c r="B85" s="72">
        <v>40</v>
      </c>
      <c r="C85" s="74">
        <f t="shared" si="10"/>
        <v>422.3232</v>
      </c>
      <c r="D85" s="74">
        <f t="shared" si="0"/>
        <v>211.1616</v>
      </c>
      <c r="E85" s="74">
        <f t="shared" si="1"/>
        <v>140.77439999999999</v>
      </c>
      <c r="F85" s="74">
        <f t="shared" si="2"/>
        <v>105.5808</v>
      </c>
      <c r="G85" s="74">
        <f t="shared" si="3"/>
        <v>84.46464</v>
      </c>
      <c r="H85" s="74">
        <f t="shared" si="4"/>
        <v>70.38719999999999</v>
      </c>
      <c r="I85" s="74">
        <f t="shared" si="5"/>
        <v>60.33188571428571</v>
      </c>
      <c r="J85" s="74">
        <f t="shared" si="6"/>
        <v>52.7904</v>
      </c>
      <c r="K85" s="74">
        <f t="shared" si="7"/>
        <v>46.9248</v>
      </c>
      <c r="L85" s="75">
        <f t="shared" si="8"/>
        <v>42.23232</v>
      </c>
      <c r="M85" s="21" t="s">
        <v>42</v>
      </c>
    </row>
    <row r="86" spans="1:13" ht="12.75">
      <c r="A86" s="21" t="s">
        <v>41</v>
      </c>
      <c r="B86" s="72">
        <v>45</v>
      </c>
      <c r="C86" s="74">
        <f t="shared" si="10"/>
        <v>475.11359999999996</v>
      </c>
      <c r="D86" s="74">
        <f t="shared" si="0"/>
        <v>237.55679999999998</v>
      </c>
      <c r="E86" s="74">
        <f t="shared" si="1"/>
        <v>158.3712</v>
      </c>
      <c r="F86" s="74">
        <f t="shared" si="2"/>
        <v>118.77839999999999</v>
      </c>
      <c r="G86" s="74">
        <f t="shared" si="3"/>
        <v>95.02271999999999</v>
      </c>
      <c r="H86" s="74">
        <f t="shared" si="4"/>
        <v>79.1856</v>
      </c>
      <c r="I86" s="74">
        <f t="shared" si="5"/>
        <v>67.87337142857142</v>
      </c>
      <c r="J86" s="74">
        <f t="shared" si="6"/>
        <v>59.389199999999995</v>
      </c>
      <c r="K86" s="74">
        <f t="shared" si="7"/>
        <v>52.7904</v>
      </c>
      <c r="L86" s="75">
        <f t="shared" si="8"/>
        <v>47.511359999999996</v>
      </c>
      <c r="M86" s="21" t="s">
        <v>42</v>
      </c>
    </row>
    <row r="87" spans="1:13" ht="12.75">
      <c r="A87" s="21" t="s">
        <v>41</v>
      </c>
      <c r="B87" s="72">
        <v>50</v>
      </c>
      <c r="C87" s="74">
        <f t="shared" si="10"/>
        <v>527.9039999999999</v>
      </c>
      <c r="D87" s="74">
        <f t="shared" si="0"/>
        <v>263.95199999999994</v>
      </c>
      <c r="E87" s="74">
        <f t="shared" si="1"/>
        <v>175.96799999999996</v>
      </c>
      <c r="F87" s="74">
        <f t="shared" si="2"/>
        <v>131.97599999999997</v>
      </c>
      <c r="G87" s="74">
        <f t="shared" si="3"/>
        <v>105.58079999999998</v>
      </c>
      <c r="H87" s="74">
        <f t="shared" si="4"/>
        <v>87.98399999999998</v>
      </c>
      <c r="I87" s="74">
        <f t="shared" si="5"/>
        <v>75.41485714285713</v>
      </c>
      <c r="J87" s="74">
        <f t="shared" si="6"/>
        <v>65.98799999999999</v>
      </c>
      <c r="K87" s="74">
        <f t="shared" si="7"/>
        <v>58.655999999999985</v>
      </c>
      <c r="L87" s="75">
        <f t="shared" si="8"/>
        <v>52.79039999999999</v>
      </c>
      <c r="M87" s="21" t="s">
        <v>42</v>
      </c>
    </row>
    <row r="88" spans="1:13" ht="12.75">
      <c r="A88" s="21" t="s">
        <v>41</v>
      </c>
      <c r="B88" s="72">
        <v>60</v>
      </c>
      <c r="C88" s="74">
        <f t="shared" si="10"/>
        <v>633.4848</v>
      </c>
      <c r="D88" s="74">
        <f t="shared" si="0"/>
        <v>316.7424</v>
      </c>
      <c r="E88" s="74">
        <f t="shared" si="1"/>
        <v>211.1616</v>
      </c>
      <c r="F88" s="74">
        <f t="shared" si="2"/>
        <v>158.3712</v>
      </c>
      <c r="G88" s="74">
        <f t="shared" si="3"/>
        <v>126.69695999999999</v>
      </c>
      <c r="H88" s="74">
        <f t="shared" si="4"/>
        <v>105.5808</v>
      </c>
      <c r="I88" s="74">
        <f t="shared" si="5"/>
        <v>90.49782857142857</v>
      </c>
      <c r="J88" s="74">
        <f t="shared" si="6"/>
        <v>79.1856</v>
      </c>
      <c r="K88" s="74">
        <f t="shared" si="7"/>
        <v>70.38719999999999</v>
      </c>
      <c r="L88" s="75">
        <f t="shared" si="8"/>
        <v>63.348479999999995</v>
      </c>
      <c r="M88" s="21" t="s">
        <v>42</v>
      </c>
    </row>
    <row r="89" spans="1:13" ht="12.75">
      <c r="A89" s="21" t="s">
        <v>41</v>
      </c>
      <c r="B89" s="72">
        <v>70</v>
      </c>
      <c r="C89" s="74">
        <f t="shared" si="10"/>
        <v>739.0656</v>
      </c>
      <c r="D89" s="74">
        <f t="shared" si="0"/>
        <v>369.5328</v>
      </c>
      <c r="E89" s="74">
        <f t="shared" si="1"/>
        <v>246.3552</v>
      </c>
      <c r="F89" s="74">
        <f t="shared" si="2"/>
        <v>184.7664</v>
      </c>
      <c r="G89" s="74">
        <f t="shared" si="3"/>
        <v>147.81312</v>
      </c>
      <c r="H89" s="74">
        <f t="shared" si="4"/>
        <v>123.1776</v>
      </c>
      <c r="I89" s="74">
        <f t="shared" si="5"/>
        <v>105.5808</v>
      </c>
      <c r="J89" s="74">
        <f t="shared" si="6"/>
        <v>92.3832</v>
      </c>
      <c r="K89" s="74">
        <f t="shared" si="7"/>
        <v>82.11840000000001</v>
      </c>
      <c r="L89" s="75">
        <f t="shared" si="8"/>
        <v>73.90656</v>
      </c>
      <c r="M89" s="21" t="s">
        <v>42</v>
      </c>
    </row>
    <row r="90" spans="1:13" ht="12.75">
      <c r="A90" s="21" t="s">
        <v>41</v>
      </c>
      <c r="B90" s="72">
        <v>80</v>
      </c>
      <c r="C90" s="74">
        <f t="shared" si="10"/>
        <v>844.6464</v>
      </c>
      <c r="D90" s="74">
        <f t="shared" si="0"/>
        <v>422.3232</v>
      </c>
      <c r="E90" s="74">
        <f t="shared" si="1"/>
        <v>281.54879999999997</v>
      </c>
      <c r="F90" s="74">
        <f t="shared" si="2"/>
        <v>211.1616</v>
      </c>
      <c r="G90" s="74">
        <f t="shared" si="3"/>
        <v>168.92928</v>
      </c>
      <c r="H90" s="74">
        <f t="shared" si="4"/>
        <v>140.77439999999999</v>
      </c>
      <c r="I90" s="74">
        <f t="shared" si="5"/>
        <v>120.66377142857142</v>
      </c>
      <c r="J90" s="74">
        <f t="shared" si="6"/>
        <v>105.5808</v>
      </c>
      <c r="K90" s="74">
        <f t="shared" si="7"/>
        <v>93.8496</v>
      </c>
      <c r="L90" s="75">
        <f t="shared" si="8"/>
        <v>84.46464</v>
      </c>
      <c r="M90" s="21" t="s">
        <v>42</v>
      </c>
    </row>
    <row r="91" spans="1:13" ht="12.75">
      <c r="A91" s="21" t="s">
        <v>41</v>
      </c>
      <c r="B91" s="72">
        <v>90</v>
      </c>
      <c r="C91" s="74">
        <f t="shared" si="10"/>
        <v>950.2271999999999</v>
      </c>
      <c r="D91" s="74">
        <f t="shared" si="0"/>
        <v>475.11359999999996</v>
      </c>
      <c r="E91" s="74">
        <f t="shared" si="1"/>
        <v>316.7424</v>
      </c>
      <c r="F91" s="74">
        <f t="shared" si="2"/>
        <v>237.55679999999998</v>
      </c>
      <c r="G91" s="74">
        <f t="shared" si="3"/>
        <v>190.04543999999999</v>
      </c>
      <c r="H91" s="74">
        <f t="shared" si="4"/>
        <v>158.3712</v>
      </c>
      <c r="I91" s="74">
        <f t="shared" si="5"/>
        <v>135.74674285714283</v>
      </c>
      <c r="J91" s="74">
        <f t="shared" si="6"/>
        <v>118.77839999999999</v>
      </c>
      <c r="K91" s="74">
        <f t="shared" si="7"/>
        <v>105.5808</v>
      </c>
      <c r="L91" s="75">
        <f t="shared" si="8"/>
        <v>95.02271999999999</v>
      </c>
      <c r="M91" s="21" t="s">
        <v>42</v>
      </c>
    </row>
    <row r="92" spans="1:13" ht="12.75">
      <c r="A92" s="21" t="s">
        <v>41</v>
      </c>
      <c r="B92" s="72">
        <v>100</v>
      </c>
      <c r="C92" s="137">
        <f t="shared" si="10"/>
        <v>1055.8079999999998</v>
      </c>
      <c r="D92" s="74">
        <f t="shared" si="0"/>
        <v>527.9039999999999</v>
      </c>
      <c r="E92" s="74">
        <f t="shared" si="1"/>
        <v>351.9359999999999</v>
      </c>
      <c r="F92" s="74">
        <f t="shared" si="2"/>
        <v>263.95199999999994</v>
      </c>
      <c r="G92" s="74">
        <f t="shared" si="3"/>
        <v>211.16159999999996</v>
      </c>
      <c r="H92" s="74">
        <f t="shared" si="4"/>
        <v>175.96799999999996</v>
      </c>
      <c r="I92" s="74">
        <f t="shared" si="5"/>
        <v>150.82971428571426</v>
      </c>
      <c r="J92" s="74">
        <f t="shared" si="6"/>
        <v>131.97599999999997</v>
      </c>
      <c r="K92" s="74">
        <f t="shared" si="7"/>
        <v>117.31199999999997</v>
      </c>
      <c r="L92" s="75">
        <f t="shared" si="8"/>
        <v>105.58079999999998</v>
      </c>
      <c r="M92" s="21" t="s">
        <v>42</v>
      </c>
    </row>
    <row r="93" spans="1:13" ht="12.75">
      <c r="A93" s="21" t="s">
        <v>41</v>
      </c>
      <c r="B93" s="72">
        <v>110</v>
      </c>
      <c r="C93" s="137">
        <f t="shared" si="10"/>
        <v>1161.3888</v>
      </c>
      <c r="D93" s="74">
        <f t="shared" si="0"/>
        <v>580.6944</v>
      </c>
      <c r="E93" s="74">
        <f t="shared" si="1"/>
        <v>387.1296</v>
      </c>
      <c r="F93" s="74">
        <f t="shared" si="2"/>
        <v>290.3472</v>
      </c>
      <c r="G93" s="74">
        <f t="shared" si="3"/>
        <v>232.27776</v>
      </c>
      <c r="H93" s="74">
        <f t="shared" si="4"/>
        <v>193.5648</v>
      </c>
      <c r="I93" s="74">
        <f t="shared" si="5"/>
        <v>165.91268571428571</v>
      </c>
      <c r="J93" s="74">
        <f t="shared" si="6"/>
        <v>145.1736</v>
      </c>
      <c r="K93" s="74">
        <f t="shared" si="7"/>
        <v>129.04319999999998</v>
      </c>
      <c r="L93" s="75">
        <f t="shared" si="8"/>
        <v>116.13888</v>
      </c>
      <c r="M93" s="21" t="s">
        <v>42</v>
      </c>
    </row>
    <row r="94" spans="1:13" ht="12.75">
      <c r="A94" s="21" t="s">
        <v>41</v>
      </c>
      <c r="B94" s="72">
        <v>120</v>
      </c>
      <c r="C94" s="137">
        <f t="shared" si="10"/>
        <v>1266.9696</v>
      </c>
      <c r="D94" s="74">
        <f t="shared" si="0"/>
        <v>633.4848</v>
      </c>
      <c r="E94" s="74">
        <f t="shared" si="1"/>
        <v>422.3232</v>
      </c>
      <c r="F94" s="74">
        <f t="shared" si="2"/>
        <v>316.7424</v>
      </c>
      <c r="G94" s="74">
        <f t="shared" si="3"/>
        <v>253.39391999999998</v>
      </c>
      <c r="H94" s="74">
        <f t="shared" si="4"/>
        <v>211.1616</v>
      </c>
      <c r="I94" s="74">
        <f t="shared" si="5"/>
        <v>180.99565714285714</v>
      </c>
      <c r="J94" s="74">
        <f t="shared" si="6"/>
        <v>158.3712</v>
      </c>
      <c r="K94" s="74">
        <f t="shared" si="7"/>
        <v>140.77439999999999</v>
      </c>
      <c r="L94" s="75">
        <f t="shared" si="8"/>
        <v>126.69695999999999</v>
      </c>
      <c r="M94" s="21" t="s">
        <v>42</v>
      </c>
    </row>
    <row r="95" spans="1:13" ht="12.75">
      <c r="A95" s="21" t="s">
        <v>41</v>
      </c>
      <c r="B95" s="72">
        <v>130</v>
      </c>
      <c r="C95" s="137">
        <f t="shared" si="10"/>
        <v>1372.5503999999999</v>
      </c>
      <c r="D95" s="74">
        <f t="shared" si="0"/>
        <v>686.2751999999999</v>
      </c>
      <c r="E95" s="74">
        <f t="shared" si="1"/>
        <v>457.51679999999993</v>
      </c>
      <c r="F95" s="74">
        <f t="shared" si="2"/>
        <v>343.13759999999996</v>
      </c>
      <c r="G95" s="74">
        <f t="shared" si="3"/>
        <v>274.51007999999996</v>
      </c>
      <c r="H95" s="74">
        <f t="shared" si="4"/>
        <v>228.75839999999997</v>
      </c>
      <c r="I95" s="74">
        <f t="shared" si="5"/>
        <v>196.07862857142854</v>
      </c>
      <c r="J95" s="74">
        <f t="shared" si="6"/>
        <v>171.56879999999998</v>
      </c>
      <c r="K95" s="74">
        <f t="shared" si="7"/>
        <v>152.5056</v>
      </c>
      <c r="L95" s="75">
        <f t="shared" si="8"/>
        <v>137.25503999999998</v>
      </c>
      <c r="M95" s="21" t="s">
        <v>42</v>
      </c>
    </row>
    <row r="96" spans="1:13" ht="12.75">
      <c r="A96" s="21" t="s">
        <v>41</v>
      </c>
      <c r="B96" s="72">
        <v>140</v>
      </c>
      <c r="C96" s="137">
        <f t="shared" si="10"/>
        <v>1478.1312</v>
      </c>
      <c r="D96" s="74">
        <f t="shared" si="0"/>
        <v>739.0656</v>
      </c>
      <c r="E96" s="74">
        <f t="shared" si="1"/>
        <v>492.7104</v>
      </c>
      <c r="F96" s="74">
        <f t="shared" si="2"/>
        <v>369.5328</v>
      </c>
      <c r="G96" s="74">
        <f t="shared" si="3"/>
        <v>295.62624</v>
      </c>
      <c r="H96" s="74">
        <f t="shared" si="4"/>
        <v>246.3552</v>
      </c>
      <c r="I96" s="74">
        <f t="shared" si="5"/>
        <v>211.1616</v>
      </c>
      <c r="J96" s="74">
        <f t="shared" si="6"/>
        <v>184.7664</v>
      </c>
      <c r="K96" s="74">
        <f t="shared" si="7"/>
        <v>164.23680000000002</v>
      </c>
      <c r="L96" s="75">
        <f t="shared" si="8"/>
        <v>147.81312</v>
      </c>
      <c r="M96" s="21" t="s">
        <v>42</v>
      </c>
    </row>
    <row r="97" spans="1:13" ht="12.75">
      <c r="A97" s="21" t="s">
        <v>41</v>
      </c>
      <c r="B97" s="72">
        <v>150</v>
      </c>
      <c r="C97" s="137">
        <f t="shared" si="10"/>
        <v>1583.712</v>
      </c>
      <c r="D97" s="74">
        <f t="shared" si="0"/>
        <v>791.856</v>
      </c>
      <c r="E97" s="74">
        <f t="shared" si="1"/>
        <v>527.904</v>
      </c>
      <c r="F97" s="74">
        <f t="shared" si="2"/>
        <v>395.928</v>
      </c>
      <c r="G97" s="74">
        <f t="shared" si="3"/>
        <v>316.7424</v>
      </c>
      <c r="H97" s="74">
        <f t="shared" si="4"/>
        <v>263.952</v>
      </c>
      <c r="I97" s="74">
        <f t="shared" si="5"/>
        <v>226.24457142857142</v>
      </c>
      <c r="J97" s="74">
        <f t="shared" si="6"/>
        <v>197.964</v>
      </c>
      <c r="K97" s="74">
        <f t="shared" si="7"/>
        <v>175.968</v>
      </c>
      <c r="L97" s="75">
        <f t="shared" si="8"/>
        <v>158.3712</v>
      </c>
      <c r="M97" s="21" t="s">
        <v>42</v>
      </c>
    </row>
    <row r="98" spans="1:13" ht="12.75">
      <c r="A98" s="21" t="s">
        <v>41</v>
      </c>
      <c r="B98" s="72">
        <v>160</v>
      </c>
      <c r="C98" s="137">
        <f t="shared" si="10"/>
        <v>1689.2928</v>
      </c>
      <c r="D98" s="74">
        <f t="shared" si="0"/>
        <v>844.6464</v>
      </c>
      <c r="E98" s="74">
        <f t="shared" si="1"/>
        <v>563.0975999999999</v>
      </c>
      <c r="F98" s="74">
        <f t="shared" si="2"/>
        <v>422.3232</v>
      </c>
      <c r="G98" s="74">
        <f t="shared" si="3"/>
        <v>337.85856</v>
      </c>
      <c r="H98" s="74">
        <f t="shared" si="4"/>
        <v>281.54879999999997</v>
      </c>
      <c r="I98" s="74">
        <f t="shared" si="5"/>
        <v>241.32754285714284</v>
      </c>
      <c r="J98" s="74">
        <f t="shared" si="6"/>
        <v>211.1616</v>
      </c>
      <c r="K98" s="74">
        <f t="shared" si="7"/>
        <v>187.6992</v>
      </c>
      <c r="L98" s="75">
        <f t="shared" si="8"/>
        <v>168.92928</v>
      </c>
      <c r="M98" s="21" t="s">
        <v>42</v>
      </c>
    </row>
    <row r="99" spans="1:13" ht="12.75">
      <c r="A99" s="21" t="s">
        <v>41</v>
      </c>
      <c r="B99" s="72">
        <v>170</v>
      </c>
      <c r="C99" s="137">
        <f t="shared" si="10"/>
        <v>1794.8736</v>
      </c>
      <c r="D99" s="74">
        <f t="shared" si="0"/>
        <v>897.4368</v>
      </c>
      <c r="E99" s="74">
        <f t="shared" si="1"/>
        <v>598.2912</v>
      </c>
      <c r="F99" s="74">
        <f t="shared" si="2"/>
        <v>448.7184</v>
      </c>
      <c r="G99" s="74">
        <f t="shared" si="3"/>
        <v>358.97472</v>
      </c>
      <c r="H99" s="74">
        <f t="shared" si="4"/>
        <v>299.1456</v>
      </c>
      <c r="I99" s="74">
        <f t="shared" si="5"/>
        <v>256.41051428571427</v>
      </c>
      <c r="J99" s="74">
        <f t="shared" si="6"/>
        <v>224.3592</v>
      </c>
      <c r="K99" s="74">
        <f t="shared" si="7"/>
        <v>199.4304</v>
      </c>
      <c r="L99" s="75">
        <f t="shared" si="8"/>
        <v>179.48736</v>
      </c>
      <c r="M99" s="21" t="s">
        <v>42</v>
      </c>
    </row>
    <row r="100" spans="1:13" ht="12.75">
      <c r="A100" s="21" t="s">
        <v>41</v>
      </c>
      <c r="B100" s="72">
        <v>180</v>
      </c>
      <c r="C100" s="137">
        <f t="shared" si="10"/>
        <v>1900.4543999999999</v>
      </c>
      <c r="D100" s="74">
        <f t="shared" si="0"/>
        <v>950.2271999999999</v>
      </c>
      <c r="E100" s="74">
        <f t="shared" si="1"/>
        <v>633.4848</v>
      </c>
      <c r="F100" s="74">
        <f t="shared" si="2"/>
        <v>475.11359999999996</v>
      </c>
      <c r="G100" s="74">
        <f t="shared" si="3"/>
        <v>380.09087999999997</v>
      </c>
      <c r="H100" s="74">
        <f t="shared" si="4"/>
        <v>316.7424</v>
      </c>
      <c r="I100" s="74">
        <f t="shared" si="5"/>
        <v>271.49348571428567</v>
      </c>
      <c r="J100" s="74">
        <f t="shared" si="6"/>
        <v>237.55679999999998</v>
      </c>
      <c r="K100" s="74">
        <f t="shared" si="7"/>
        <v>211.1616</v>
      </c>
      <c r="L100" s="75">
        <f t="shared" si="8"/>
        <v>190.04543999999999</v>
      </c>
      <c r="M100" s="21" t="s">
        <v>42</v>
      </c>
    </row>
    <row r="101" spans="1:13" ht="12.75">
      <c r="A101" s="21" t="s">
        <v>41</v>
      </c>
      <c r="B101" s="72">
        <v>190</v>
      </c>
      <c r="C101" s="137">
        <f t="shared" si="10"/>
        <v>2006.0351999999998</v>
      </c>
      <c r="D101" s="137">
        <f t="shared" si="0"/>
        <v>1003.0175999999999</v>
      </c>
      <c r="E101" s="74">
        <f t="shared" si="1"/>
        <v>668.6783999999999</v>
      </c>
      <c r="F101" s="74">
        <f t="shared" si="2"/>
        <v>501.50879999999995</v>
      </c>
      <c r="G101" s="74">
        <f t="shared" si="3"/>
        <v>401.20703999999995</v>
      </c>
      <c r="H101" s="74">
        <f t="shared" si="4"/>
        <v>334.33919999999995</v>
      </c>
      <c r="I101" s="74">
        <f t="shared" si="5"/>
        <v>286.5764571428571</v>
      </c>
      <c r="J101" s="74">
        <f t="shared" si="6"/>
        <v>250.75439999999998</v>
      </c>
      <c r="K101" s="74">
        <f t="shared" si="7"/>
        <v>222.89279999999997</v>
      </c>
      <c r="L101" s="75">
        <f t="shared" si="8"/>
        <v>200.60351999999997</v>
      </c>
      <c r="M101" s="21" t="s">
        <v>42</v>
      </c>
    </row>
    <row r="102" spans="1:13" ht="12.75">
      <c r="A102" s="21" t="s">
        <v>41</v>
      </c>
      <c r="B102" s="72">
        <v>200</v>
      </c>
      <c r="C102" s="137">
        <f t="shared" si="10"/>
        <v>2111.6159999999995</v>
      </c>
      <c r="D102" s="137">
        <f t="shared" si="0"/>
        <v>1055.8079999999998</v>
      </c>
      <c r="E102" s="74">
        <f t="shared" si="1"/>
        <v>703.8719999999998</v>
      </c>
      <c r="F102" s="74">
        <f t="shared" si="2"/>
        <v>527.9039999999999</v>
      </c>
      <c r="G102" s="74">
        <f t="shared" si="3"/>
        <v>422.32319999999993</v>
      </c>
      <c r="H102" s="74">
        <f t="shared" si="4"/>
        <v>351.9359999999999</v>
      </c>
      <c r="I102" s="74">
        <f t="shared" si="5"/>
        <v>301.6594285714285</v>
      </c>
      <c r="J102" s="74">
        <f t="shared" si="6"/>
        <v>263.95199999999994</v>
      </c>
      <c r="K102" s="74">
        <f t="shared" si="7"/>
        <v>234.62399999999994</v>
      </c>
      <c r="L102" s="75">
        <f t="shared" si="8"/>
        <v>211.16159999999996</v>
      </c>
      <c r="M102" s="21" t="s">
        <v>42</v>
      </c>
    </row>
    <row r="103" spans="1:13" ht="12.75">
      <c r="A103" s="21" t="s">
        <v>41</v>
      </c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6"/>
      <c r="M103" s="21" t="s">
        <v>42</v>
      </c>
    </row>
    <row r="104" spans="1:13" ht="12.75">
      <c r="A104" s="21" t="s">
        <v>41</v>
      </c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6"/>
      <c r="M104" s="21" t="s">
        <v>42</v>
      </c>
    </row>
    <row r="105" spans="1:13" ht="26.25">
      <c r="A105" s="21" t="s">
        <v>41</v>
      </c>
      <c r="B105" s="97" t="s">
        <v>32</v>
      </c>
      <c r="C105" s="98"/>
      <c r="D105" s="98"/>
      <c r="E105" s="98"/>
      <c r="F105" s="98"/>
      <c r="G105" s="98"/>
      <c r="H105" s="98"/>
      <c r="I105" s="99"/>
      <c r="J105" s="99"/>
      <c r="K105" s="99"/>
      <c r="L105" s="100"/>
      <c r="M105" s="21" t="s">
        <v>42</v>
      </c>
    </row>
    <row r="106" spans="1:13" ht="12.75">
      <c r="A106" s="21" t="s">
        <v>41</v>
      </c>
      <c r="B106" s="77" t="s">
        <v>17</v>
      </c>
      <c r="C106" s="78" t="s">
        <v>18</v>
      </c>
      <c r="D106" s="79" t="s">
        <v>19</v>
      </c>
      <c r="E106" s="79" t="s">
        <v>20</v>
      </c>
      <c r="F106" s="79" t="s">
        <v>21</v>
      </c>
      <c r="G106" s="79" t="s">
        <v>22</v>
      </c>
      <c r="H106" s="79" t="s">
        <v>23</v>
      </c>
      <c r="I106" s="79" t="s">
        <v>24</v>
      </c>
      <c r="J106" s="79" t="s">
        <v>35</v>
      </c>
      <c r="K106" s="79" t="s">
        <v>43</v>
      </c>
      <c r="L106" s="80" t="s">
        <v>44</v>
      </c>
      <c r="M106" s="21" t="s">
        <v>42</v>
      </c>
    </row>
    <row r="107" spans="1:13" ht="12.75">
      <c r="A107" s="21" t="s">
        <v>41</v>
      </c>
      <c r="B107" s="72">
        <v>0.05</v>
      </c>
      <c r="C107" s="73"/>
      <c r="D107" s="74">
        <f>((B107*55)-(6*(B107*55)/100))/2</f>
        <v>1.2925</v>
      </c>
      <c r="E107" s="74">
        <f>((B107*55)-(6*(B107*55)/100))/3</f>
        <v>0.8616666666666667</v>
      </c>
      <c r="F107" s="74">
        <f>((B107*55)-(6*(B107*55)/100))/4</f>
        <v>0.64625</v>
      </c>
      <c r="G107" s="74">
        <f>((B107*55)-(6*(B107*55)/100))/5</f>
        <v>0.517</v>
      </c>
      <c r="H107" s="74">
        <f>((B107*55)-(6*(B107*55)/100))/6</f>
        <v>0.43083333333333335</v>
      </c>
      <c r="I107" s="74">
        <f>((B107*55)-(6*(B107*55)/100))/7</f>
        <v>0.3692857142857143</v>
      </c>
      <c r="J107" s="74">
        <f>((B107*55)-(6*(B107*55)/100))/8</f>
        <v>0.323125</v>
      </c>
      <c r="K107" s="74">
        <f>((B107*55)-(6*(B107*55)/100))/9</f>
        <v>0.2872222222222222</v>
      </c>
      <c r="L107" s="75">
        <f>((B107*55)-(6*(B107*55)/100))/10</f>
        <v>0.2585</v>
      </c>
      <c r="M107" s="21" t="s">
        <v>42</v>
      </c>
    </row>
    <row r="108" spans="1:13" ht="12.75">
      <c r="A108" s="21" t="s">
        <v>41</v>
      </c>
      <c r="B108" s="72">
        <v>0.1</v>
      </c>
      <c r="C108" s="73"/>
      <c r="D108" s="74">
        <f aca="true" t="shared" si="11" ref="D108:D162">((B108*55)-(6*(B108*55)/100))/2</f>
        <v>2.585</v>
      </c>
      <c r="E108" s="74">
        <f aca="true" t="shared" si="12" ref="E108:E162">((B108*55)-(6*(B108*55)/100))/3</f>
        <v>1.7233333333333334</v>
      </c>
      <c r="F108" s="74">
        <f aca="true" t="shared" si="13" ref="F108:F162">((B108*55)-(6*(B108*55)/100))/4</f>
        <v>1.2925</v>
      </c>
      <c r="G108" s="74">
        <f aca="true" t="shared" si="14" ref="G108:G162">((B108*55)-(6*(B108*55)/100))/5</f>
        <v>1.034</v>
      </c>
      <c r="H108" s="74">
        <f aca="true" t="shared" si="15" ref="H108:H162">((B108*55)-(6*(B108*55)/100))/6</f>
        <v>0.8616666666666667</v>
      </c>
      <c r="I108" s="74">
        <f aca="true" t="shared" si="16" ref="I108:I162">((B108*55)-(6*(B108*55)/100))/7</f>
        <v>0.7385714285714285</v>
      </c>
      <c r="J108" s="74">
        <f aca="true" t="shared" si="17" ref="J108:J162">((B108*55)-(6*(B108*55)/100))/8</f>
        <v>0.64625</v>
      </c>
      <c r="K108" s="74">
        <f aca="true" t="shared" si="18" ref="K108:K162">((B108*55)-(6*(B108*55)/100))/9</f>
        <v>0.5744444444444444</v>
      </c>
      <c r="L108" s="75">
        <f aca="true" t="shared" si="19" ref="L108:L162">((B108*55)-(6*(B108*55)/100))/10</f>
        <v>0.517</v>
      </c>
      <c r="M108" s="21" t="s">
        <v>42</v>
      </c>
    </row>
    <row r="109" spans="1:13" ht="12.75">
      <c r="A109" s="21" t="s">
        <v>41</v>
      </c>
      <c r="B109" s="72">
        <v>0.15</v>
      </c>
      <c r="C109" s="73"/>
      <c r="D109" s="74">
        <f t="shared" si="11"/>
        <v>3.8775</v>
      </c>
      <c r="E109" s="74">
        <f t="shared" si="12"/>
        <v>2.585</v>
      </c>
      <c r="F109" s="74">
        <f t="shared" si="13"/>
        <v>1.93875</v>
      </c>
      <c r="G109" s="74">
        <f t="shared" si="14"/>
        <v>1.551</v>
      </c>
      <c r="H109" s="74">
        <f t="shared" si="15"/>
        <v>1.2925</v>
      </c>
      <c r="I109" s="74">
        <f t="shared" si="16"/>
        <v>1.1078571428571429</v>
      </c>
      <c r="J109" s="74">
        <f t="shared" si="17"/>
        <v>0.969375</v>
      </c>
      <c r="K109" s="74">
        <f t="shared" si="18"/>
        <v>0.8616666666666667</v>
      </c>
      <c r="L109" s="75">
        <f t="shared" si="19"/>
        <v>0.7755</v>
      </c>
      <c r="M109" s="21" t="s">
        <v>42</v>
      </c>
    </row>
    <row r="110" spans="1:13" ht="12.75">
      <c r="A110" s="21" t="s">
        <v>41</v>
      </c>
      <c r="B110" s="72">
        <v>0.2</v>
      </c>
      <c r="C110" s="73"/>
      <c r="D110" s="74">
        <f t="shared" si="11"/>
        <v>5.17</v>
      </c>
      <c r="E110" s="74">
        <f t="shared" si="12"/>
        <v>3.4466666666666668</v>
      </c>
      <c r="F110" s="74">
        <f t="shared" si="13"/>
        <v>2.585</v>
      </c>
      <c r="G110" s="74">
        <f t="shared" si="14"/>
        <v>2.068</v>
      </c>
      <c r="H110" s="74">
        <f t="shared" si="15"/>
        <v>1.7233333333333334</v>
      </c>
      <c r="I110" s="74">
        <f t="shared" si="16"/>
        <v>1.477142857142857</v>
      </c>
      <c r="J110" s="74">
        <f t="shared" si="17"/>
        <v>1.2925</v>
      </c>
      <c r="K110" s="74">
        <f t="shared" si="18"/>
        <v>1.1488888888888888</v>
      </c>
      <c r="L110" s="75">
        <f t="shared" si="19"/>
        <v>1.034</v>
      </c>
      <c r="M110" s="21" t="s">
        <v>42</v>
      </c>
    </row>
    <row r="111" spans="1:13" ht="12.75">
      <c r="A111" s="21" t="s">
        <v>41</v>
      </c>
      <c r="B111" s="72">
        <v>0.25</v>
      </c>
      <c r="C111" s="73"/>
      <c r="D111" s="74">
        <f t="shared" si="11"/>
        <v>6.4625</v>
      </c>
      <c r="E111" s="74">
        <f t="shared" si="12"/>
        <v>4.308333333333334</v>
      </c>
      <c r="F111" s="74">
        <f t="shared" si="13"/>
        <v>3.23125</v>
      </c>
      <c r="G111" s="74">
        <f t="shared" si="14"/>
        <v>2.585</v>
      </c>
      <c r="H111" s="74">
        <f t="shared" si="15"/>
        <v>2.154166666666667</v>
      </c>
      <c r="I111" s="74">
        <f t="shared" si="16"/>
        <v>1.8464285714285715</v>
      </c>
      <c r="J111" s="74">
        <f t="shared" si="17"/>
        <v>1.615625</v>
      </c>
      <c r="K111" s="74">
        <f t="shared" si="18"/>
        <v>1.4361111111111111</v>
      </c>
      <c r="L111" s="75">
        <f t="shared" si="19"/>
        <v>1.2925</v>
      </c>
      <c r="M111" s="21" t="s">
        <v>42</v>
      </c>
    </row>
    <row r="112" spans="1:13" ht="12.75">
      <c r="A112" s="21" t="s">
        <v>41</v>
      </c>
      <c r="B112" s="72">
        <v>0.3</v>
      </c>
      <c r="C112" s="73"/>
      <c r="D112" s="74">
        <f t="shared" si="11"/>
        <v>7.755</v>
      </c>
      <c r="E112" s="74">
        <f t="shared" si="12"/>
        <v>5.17</v>
      </c>
      <c r="F112" s="74">
        <f t="shared" si="13"/>
        <v>3.8775</v>
      </c>
      <c r="G112" s="74">
        <f t="shared" si="14"/>
        <v>3.102</v>
      </c>
      <c r="H112" s="74">
        <f t="shared" si="15"/>
        <v>2.585</v>
      </c>
      <c r="I112" s="74">
        <f t="shared" si="16"/>
        <v>2.2157142857142857</v>
      </c>
      <c r="J112" s="74">
        <f t="shared" si="17"/>
        <v>1.93875</v>
      </c>
      <c r="K112" s="74">
        <f t="shared" si="18"/>
        <v>1.7233333333333334</v>
      </c>
      <c r="L112" s="75">
        <f t="shared" si="19"/>
        <v>1.551</v>
      </c>
      <c r="M112" s="21" t="s">
        <v>42</v>
      </c>
    </row>
    <row r="113" spans="1:13" ht="12.75">
      <c r="A113" s="21" t="s">
        <v>41</v>
      </c>
      <c r="B113" s="72">
        <v>0.35</v>
      </c>
      <c r="C113" s="73"/>
      <c r="D113" s="74">
        <f t="shared" si="11"/>
        <v>9.0475</v>
      </c>
      <c r="E113" s="74">
        <f t="shared" si="12"/>
        <v>6.031666666666666</v>
      </c>
      <c r="F113" s="74">
        <f t="shared" si="13"/>
        <v>4.52375</v>
      </c>
      <c r="G113" s="74">
        <f t="shared" si="14"/>
        <v>3.6189999999999998</v>
      </c>
      <c r="H113" s="74">
        <f t="shared" si="15"/>
        <v>3.015833333333333</v>
      </c>
      <c r="I113" s="74">
        <f t="shared" si="16"/>
        <v>2.585</v>
      </c>
      <c r="J113" s="74">
        <f t="shared" si="17"/>
        <v>2.261875</v>
      </c>
      <c r="K113" s="74">
        <f t="shared" si="18"/>
        <v>2.0105555555555554</v>
      </c>
      <c r="L113" s="75">
        <f t="shared" si="19"/>
        <v>1.8094999999999999</v>
      </c>
      <c r="M113" s="21" t="s">
        <v>42</v>
      </c>
    </row>
    <row r="114" spans="1:13" ht="12.75">
      <c r="A114" s="21" t="s">
        <v>41</v>
      </c>
      <c r="B114" s="72">
        <v>0.4</v>
      </c>
      <c r="C114" s="73"/>
      <c r="D114" s="74">
        <f t="shared" si="11"/>
        <v>10.34</v>
      </c>
      <c r="E114" s="74">
        <f t="shared" si="12"/>
        <v>6.8933333333333335</v>
      </c>
      <c r="F114" s="74">
        <f t="shared" si="13"/>
        <v>5.17</v>
      </c>
      <c r="G114" s="74">
        <f t="shared" si="14"/>
        <v>4.136</v>
      </c>
      <c r="H114" s="74">
        <f t="shared" si="15"/>
        <v>3.4466666666666668</v>
      </c>
      <c r="I114" s="74">
        <f t="shared" si="16"/>
        <v>2.954285714285714</v>
      </c>
      <c r="J114" s="74">
        <f t="shared" si="17"/>
        <v>2.585</v>
      </c>
      <c r="K114" s="74">
        <f t="shared" si="18"/>
        <v>2.2977777777777777</v>
      </c>
      <c r="L114" s="75">
        <f t="shared" si="19"/>
        <v>2.068</v>
      </c>
      <c r="M114" s="21" t="s">
        <v>42</v>
      </c>
    </row>
    <row r="115" spans="1:13" ht="12.75">
      <c r="A115" s="21" t="s">
        <v>41</v>
      </c>
      <c r="B115" s="72">
        <v>0.45</v>
      </c>
      <c r="C115" s="73"/>
      <c r="D115" s="74">
        <f t="shared" si="11"/>
        <v>11.6325</v>
      </c>
      <c r="E115" s="74">
        <f t="shared" si="12"/>
        <v>7.755</v>
      </c>
      <c r="F115" s="74">
        <f t="shared" si="13"/>
        <v>5.81625</v>
      </c>
      <c r="G115" s="74">
        <f t="shared" si="14"/>
        <v>4.6530000000000005</v>
      </c>
      <c r="H115" s="74">
        <f t="shared" si="15"/>
        <v>3.8775</v>
      </c>
      <c r="I115" s="74">
        <f t="shared" si="16"/>
        <v>3.323571428571429</v>
      </c>
      <c r="J115" s="74">
        <f t="shared" si="17"/>
        <v>2.908125</v>
      </c>
      <c r="K115" s="74">
        <f t="shared" si="18"/>
        <v>2.585</v>
      </c>
      <c r="L115" s="75">
        <f t="shared" si="19"/>
        <v>2.3265000000000002</v>
      </c>
      <c r="M115" s="21" t="s">
        <v>42</v>
      </c>
    </row>
    <row r="116" spans="1:13" ht="12.75">
      <c r="A116" s="21" t="s">
        <v>41</v>
      </c>
      <c r="B116" s="72">
        <v>0.5</v>
      </c>
      <c r="C116" s="73"/>
      <c r="D116" s="74">
        <f t="shared" si="11"/>
        <v>12.925</v>
      </c>
      <c r="E116" s="74">
        <f t="shared" si="12"/>
        <v>8.616666666666667</v>
      </c>
      <c r="F116" s="74">
        <f t="shared" si="13"/>
        <v>6.4625</v>
      </c>
      <c r="G116" s="74">
        <f t="shared" si="14"/>
        <v>5.17</v>
      </c>
      <c r="H116" s="74">
        <f t="shared" si="15"/>
        <v>4.308333333333334</v>
      </c>
      <c r="I116" s="74">
        <f t="shared" si="16"/>
        <v>3.692857142857143</v>
      </c>
      <c r="J116" s="74">
        <f t="shared" si="17"/>
        <v>3.23125</v>
      </c>
      <c r="K116" s="74">
        <f t="shared" si="18"/>
        <v>2.8722222222222222</v>
      </c>
      <c r="L116" s="75">
        <f t="shared" si="19"/>
        <v>2.585</v>
      </c>
      <c r="M116" s="21" t="s">
        <v>42</v>
      </c>
    </row>
    <row r="117" spans="1:13" ht="12.75">
      <c r="A117" s="21" t="s">
        <v>41</v>
      </c>
      <c r="B117" s="72">
        <v>1</v>
      </c>
      <c r="C117" s="74">
        <f>(B117*55)-(6*(B117*55)/100)</f>
        <v>51.7</v>
      </c>
      <c r="D117" s="74">
        <f t="shared" si="11"/>
        <v>25.85</v>
      </c>
      <c r="E117" s="74">
        <f t="shared" si="12"/>
        <v>17.233333333333334</v>
      </c>
      <c r="F117" s="74">
        <f t="shared" si="13"/>
        <v>12.925</v>
      </c>
      <c r="G117" s="74">
        <f t="shared" si="14"/>
        <v>10.34</v>
      </c>
      <c r="H117" s="74">
        <f t="shared" si="15"/>
        <v>8.616666666666667</v>
      </c>
      <c r="I117" s="74">
        <f t="shared" si="16"/>
        <v>7.385714285714286</v>
      </c>
      <c r="J117" s="74">
        <f t="shared" si="17"/>
        <v>6.4625</v>
      </c>
      <c r="K117" s="74">
        <f t="shared" si="18"/>
        <v>5.7444444444444445</v>
      </c>
      <c r="L117" s="75">
        <f t="shared" si="19"/>
        <v>5.17</v>
      </c>
      <c r="M117" s="21" t="s">
        <v>42</v>
      </c>
    </row>
    <row r="118" spans="1:13" ht="12.75">
      <c r="A118" s="21" t="s">
        <v>41</v>
      </c>
      <c r="B118" s="72">
        <v>1.5</v>
      </c>
      <c r="C118" s="74">
        <f aca="true" t="shared" si="20" ref="C118:C162">(B118*55)-(6*(B118*55)/100)</f>
        <v>77.55</v>
      </c>
      <c r="D118" s="74">
        <f t="shared" si="11"/>
        <v>38.775</v>
      </c>
      <c r="E118" s="74">
        <f t="shared" si="12"/>
        <v>25.849999999999998</v>
      </c>
      <c r="F118" s="74">
        <f t="shared" si="13"/>
        <v>19.3875</v>
      </c>
      <c r="G118" s="74">
        <f t="shared" si="14"/>
        <v>15.51</v>
      </c>
      <c r="H118" s="74">
        <f t="shared" si="15"/>
        <v>12.924999999999999</v>
      </c>
      <c r="I118" s="74">
        <f t="shared" si="16"/>
        <v>11.078571428571427</v>
      </c>
      <c r="J118" s="74">
        <f t="shared" si="17"/>
        <v>9.69375</v>
      </c>
      <c r="K118" s="74">
        <f t="shared" si="18"/>
        <v>8.616666666666667</v>
      </c>
      <c r="L118" s="75">
        <f t="shared" si="19"/>
        <v>7.755</v>
      </c>
      <c r="M118" s="21" t="s">
        <v>42</v>
      </c>
    </row>
    <row r="119" spans="1:13" ht="12.75">
      <c r="A119" s="21" t="s">
        <v>41</v>
      </c>
      <c r="B119" s="72">
        <v>2</v>
      </c>
      <c r="C119" s="74">
        <f t="shared" si="20"/>
        <v>103.4</v>
      </c>
      <c r="D119" s="74">
        <f t="shared" si="11"/>
        <v>51.7</v>
      </c>
      <c r="E119" s="74">
        <f t="shared" si="12"/>
        <v>34.46666666666667</v>
      </c>
      <c r="F119" s="74">
        <f t="shared" si="13"/>
        <v>25.85</v>
      </c>
      <c r="G119" s="74">
        <f t="shared" si="14"/>
        <v>20.68</v>
      </c>
      <c r="H119" s="74">
        <f t="shared" si="15"/>
        <v>17.233333333333334</v>
      </c>
      <c r="I119" s="74">
        <f t="shared" si="16"/>
        <v>14.771428571428572</v>
      </c>
      <c r="J119" s="74">
        <f t="shared" si="17"/>
        <v>12.925</v>
      </c>
      <c r="K119" s="74">
        <f t="shared" si="18"/>
        <v>11.488888888888889</v>
      </c>
      <c r="L119" s="75">
        <f t="shared" si="19"/>
        <v>10.34</v>
      </c>
      <c r="M119" s="21" t="s">
        <v>42</v>
      </c>
    </row>
    <row r="120" spans="1:13" ht="12.75">
      <c r="A120" s="21" t="s">
        <v>41</v>
      </c>
      <c r="B120" s="72">
        <v>2.5</v>
      </c>
      <c r="C120" s="74">
        <f t="shared" si="20"/>
        <v>129.25</v>
      </c>
      <c r="D120" s="74">
        <f t="shared" si="11"/>
        <v>64.625</v>
      </c>
      <c r="E120" s="74">
        <f t="shared" si="12"/>
        <v>43.083333333333336</v>
      </c>
      <c r="F120" s="74">
        <f t="shared" si="13"/>
        <v>32.3125</v>
      </c>
      <c r="G120" s="74">
        <f t="shared" si="14"/>
        <v>25.85</v>
      </c>
      <c r="H120" s="74">
        <f t="shared" si="15"/>
        <v>21.541666666666668</v>
      </c>
      <c r="I120" s="74">
        <f t="shared" si="16"/>
        <v>18.464285714285715</v>
      </c>
      <c r="J120" s="74">
        <f t="shared" si="17"/>
        <v>16.15625</v>
      </c>
      <c r="K120" s="74">
        <f t="shared" si="18"/>
        <v>14.36111111111111</v>
      </c>
      <c r="L120" s="75">
        <f t="shared" si="19"/>
        <v>12.925</v>
      </c>
      <c r="M120" s="21" t="s">
        <v>42</v>
      </c>
    </row>
    <row r="121" spans="1:13" ht="12.75">
      <c r="A121" s="21" t="s">
        <v>41</v>
      </c>
      <c r="B121" s="72">
        <v>3</v>
      </c>
      <c r="C121" s="74">
        <f t="shared" si="20"/>
        <v>155.1</v>
      </c>
      <c r="D121" s="74">
        <f t="shared" si="11"/>
        <v>77.55</v>
      </c>
      <c r="E121" s="74">
        <f t="shared" si="12"/>
        <v>51.699999999999996</v>
      </c>
      <c r="F121" s="74">
        <f t="shared" si="13"/>
        <v>38.775</v>
      </c>
      <c r="G121" s="74">
        <f t="shared" si="14"/>
        <v>31.02</v>
      </c>
      <c r="H121" s="74">
        <f t="shared" si="15"/>
        <v>25.849999999999998</v>
      </c>
      <c r="I121" s="74">
        <f t="shared" si="16"/>
        <v>22.157142857142855</v>
      </c>
      <c r="J121" s="74">
        <f t="shared" si="17"/>
        <v>19.3875</v>
      </c>
      <c r="K121" s="74">
        <f t="shared" si="18"/>
        <v>17.233333333333334</v>
      </c>
      <c r="L121" s="75">
        <f t="shared" si="19"/>
        <v>15.51</v>
      </c>
      <c r="M121" s="21" t="s">
        <v>42</v>
      </c>
    </row>
    <row r="122" spans="1:13" ht="12.75">
      <c r="A122" s="21" t="s">
        <v>41</v>
      </c>
      <c r="B122" s="72">
        <v>3.5</v>
      </c>
      <c r="C122" s="74">
        <f t="shared" si="20"/>
        <v>180.95</v>
      </c>
      <c r="D122" s="74">
        <f t="shared" si="11"/>
        <v>90.475</v>
      </c>
      <c r="E122" s="74">
        <f t="shared" si="12"/>
        <v>60.31666666666666</v>
      </c>
      <c r="F122" s="74">
        <f t="shared" si="13"/>
        <v>45.2375</v>
      </c>
      <c r="G122" s="74">
        <f t="shared" si="14"/>
        <v>36.19</v>
      </c>
      <c r="H122" s="74">
        <f t="shared" si="15"/>
        <v>30.15833333333333</v>
      </c>
      <c r="I122" s="74">
        <f t="shared" si="16"/>
        <v>25.849999999999998</v>
      </c>
      <c r="J122" s="74">
        <f t="shared" si="17"/>
        <v>22.61875</v>
      </c>
      <c r="K122" s="74">
        <f t="shared" si="18"/>
        <v>20.105555555555554</v>
      </c>
      <c r="L122" s="75">
        <f t="shared" si="19"/>
        <v>18.095</v>
      </c>
      <c r="M122" s="21" t="s">
        <v>42</v>
      </c>
    </row>
    <row r="123" spans="1:13" ht="12.75">
      <c r="A123" s="21" t="s">
        <v>41</v>
      </c>
      <c r="B123" s="72">
        <v>4</v>
      </c>
      <c r="C123" s="74">
        <f t="shared" si="20"/>
        <v>206.8</v>
      </c>
      <c r="D123" s="74">
        <f t="shared" si="11"/>
        <v>103.4</v>
      </c>
      <c r="E123" s="74">
        <f t="shared" si="12"/>
        <v>68.93333333333334</v>
      </c>
      <c r="F123" s="74">
        <f t="shared" si="13"/>
        <v>51.7</v>
      </c>
      <c r="G123" s="74">
        <f t="shared" si="14"/>
        <v>41.36</v>
      </c>
      <c r="H123" s="74">
        <f t="shared" si="15"/>
        <v>34.46666666666667</v>
      </c>
      <c r="I123" s="74">
        <f t="shared" si="16"/>
        <v>29.542857142857144</v>
      </c>
      <c r="J123" s="74">
        <f t="shared" si="17"/>
        <v>25.85</v>
      </c>
      <c r="K123" s="74">
        <f t="shared" si="18"/>
        <v>22.977777777777778</v>
      </c>
      <c r="L123" s="75">
        <f t="shared" si="19"/>
        <v>20.68</v>
      </c>
      <c r="M123" s="21" t="s">
        <v>42</v>
      </c>
    </row>
    <row r="124" spans="1:13" ht="12.75">
      <c r="A124" s="21" t="s">
        <v>41</v>
      </c>
      <c r="B124" s="72">
        <v>4.5</v>
      </c>
      <c r="C124" s="74">
        <f t="shared" si="20"/>
        <v>232.65</v>
      </c>
      <c r="D124" s="74">
        <f t="shared" si="11"/>
        <v>116.325</v>
      </c>
      <c r="E124" s="74">
        <f t="shared" si="12"/>
        <v>77.55</v>
      </c>
      <c r="F124" s="74">
        <f t="shared" si="13"/>
        <v>58.1625</v>
      </c>
      <c r="G124" s="74">
        <f t="shared" si="14"/>
        <v>46.53</v>
      </c>
      <c r="H124" s="74">
        <f t="shared" si="15"/>
        <v>38.775</v>
      </c>
      <c r="I124" s="74">
        <f t="shared" si="16"/>
        <v>33.23571428571429</v>
      </c>
      <c r="J124" s="74">
        <f t="shared" si="17"/>
        <v>29.08125</v>
      </c>
      <c r="K124" s="74">
        <f t="shared" si="18"/>
        <v>25.85</v>
      </c>
      <c r="L124" s="75">
        <f t="shared" si="19"/>
        <v>23.265</v>
      </c>
      <c r="M124" s="21" t="s">
        <v>42</v>
      </c>
    </row>
    <row r="125" spans="1:13" ht="12.75">
      <c r="A125" s="21" t="s">
        <v>41</v>
      </c>
      <c r="B125" s="72">
        <v>5</v>
      </c>
      <c r="C125" s="74">
        <f t="shared" si="20"/>
        <v>258.5</v>
      </c>
      <c r="D125" s="74">
        <f t="shared" si="11"/>
        <v>129.25</v>
      </c>
      <c r="E125" s="74">
        <f t="shared" si="12"/>
        <v>86.16666666666667</v>
      </c>
      <c r="F125" s="74">
        <f t="shared" si="13"/>
        <v>64.625</v>
      </c>
      <c r="G125" s="74">
        <f t="shared" si="14"/>
        <v>51.7</v>
      </c>
      <c r="H125" s="74">
        <f t="shared" si="15"/>
        <v>43.083333333333336</v>
      </c>
      <c r="I125" s="74">
        <f t="shared" si="16"/>
        <v>36.92857142857143</v>
      </c>
      <c r="J125" s="74">
        <f t="shared" si="17"/>
        <v>32.3125</v>
      </c>
      <c r="K125" s="74">
        <f t="shared" si="18"/>
        <v>28.72222222222222</v>
      </c>
      <c r="L125" s="75">
        <f t="shared" si="19"/>
        <v>25.85</v>
      </c>
      <c r="M125" s="21" t="s">
        <v>42</v>
      </c>
    </row>
    <row r="126" spans="1:13" ht="12.75">
      <c r="A126" s="21" t="s">
        <v>41</v>
      </c>
      <c r="B126" s="72">
        <v>5.5</v>
      </c>
      <c r="C126" s="74">
        <f t="shared" si="20"/>
        <v>284.35</v>
      </c>
      <c r="D126" s="74">
        <f t="shared" si="11"/>
        <v>142.175</v>
      </c>
      <c r="E126" s="74">
        <f t="shared" si="12"/>
        <v>94.78333333333335</v>
      </c>
      <c r="F126" s="74">
        <f t="shared" si="13"/>
        <v>71.0875</v>
      </c>
      <c r="G126" s="74">
        <f t="shared" si="14"/>
        <v>56.870000000000005</v>
      </c>
      <c r="H126" s="74">
        <f t="shared" si="15"/>
        <v>47.39166666666667</v>
      </c>
      <c r="I126" s="74">
        <f t="shared" si="16"/>
        <v>40.621428571428574</v>
      </c>
      <c r="J126" s="74">
        <f t="shared" si="17"/>
        <v>35.54375</v>
      </c>
      <c r="K126" s="74">
        <f t="shared" si="18"/>
        <v>31.59444444444445</v>
      </c>
      <c r="L126" s="75">
        <f t="shared" si="19"/>
        <v>28.435000000000002</v>
      </c>
      <c r="M126" s="21" t="s">
        <v>42</v>
      </c>
    </row>
    <row r="127" spans="1:13" ht="12.75">
      <c r="A127" s="21" t="s">
        <v>41</v>
      </c>
      <c r="B127" s="72">
        <v>6</v>
      </c>
      <c r="C127" s="74">
        <f t="shared" si="20"/>
        <v>310.2</v>
      </c>
      <c r="D127" s="74">
        <f t="shared" si="11"/>
        <v>155.1</v>
      </c>
      <c r="E127" s="74">
        <f t="shared" si="12"/>
        <v>103.39999999999999</v>
      </c>
      <c r="F127" s="74">
        <f t="shared" si="13"/>
        <v>77.55</v>
      </c>
      <c r="G127" s="74">
        <f t="shared" si="14"/>
        <v>62.04</v>
      </c>
      <c r="H127" s="74">
        <f t="shared" si="15"/>
        <v>51.699999999999996</v>
      </c>
      <c r="I127" s="74">
        <f t="shared" si="16"/>
        <v>44.31428571428571</v>
      </c>
      <c r="J127" s="74">
        <f t="shared" si="17"/>
        <v>38.775</v>
      </c>
      <c r="K127" s="74">
        <f t="shared" si="18"/>
        <v>34.46666666666667</v>
      </c>
      <c r="L127" s="75">
        <f t="shared" si="19"/>
        <v>31.02</v>
      </c>
      <c r="M127" s="21" t="s">
        <v>42</v>
      </c>
    </row>
    <row r="128" spans="1:13" ht="12.75">
      <c r="A128" s="21" t="s">
        <v>41</v>
      </c>
      <c r="B128" s="72">
        <v>6.5</v>
      </c>
      <c r="C128" s="74">
        <f t="shared" si="20"/>
        <v>336.05</v>
      </c>
      <c r="D128" s="74">
        <f t="shared" si="11"/>
        <v>168.025</v>
      </c>
      <c r="E128" s="74">
        <f t="shared" si="12"/>
        <v>112.01666666666667</v>
      </c>
      <c r="F128" s="74">
        <f t="shared" si="13"/>
        <v>84.0125</v>
      </c>
      <c r="G128" s="74">
        <f t="shared" si="14"/>
        <v>67.21000000000001</v>
      </c>
      <c r="H128" s="74">
        <f t="shared" si="15"/>
        <v>56.00833333333333</v>
      </c>
      <c r="I128" s="74">
        <f t="shared" si="16"/>
        <v>48.00714285714286</v>
      </c>
      <c r="J128" s="74">
        <f t="shared" si="17"/>
        <v>42.00625</v>
      </c>
      <c r="K128" s="74">
        <f t="shared" si="18"/>
        <v>37.33888888888889</v>
      </c>
      <c r="L128" s="75">
        <f t="shared" si="19"/>
        <v>33.605000000000004</v>
      </c>
      <c r="M128" s="21" t="s">
        <v>42</v>
      </c>
    </row>
    <row r="129" spans="1:13" ht="12.75">
      <c r="A129" s="21" t="s">
        <v>41</v>
      </c>
      <c r="B129" s="72">
        <v>7</v>
      </c>
      <c r="C129" s="74">
        <f t="shared" si="20"/>
        <v>361.9</v>
      </c>
      <c r="D129" s="74">
        <f t="shared" si="11"/>
        <v>180.95</v>
      </c>
      <c r="E129" s="74">
        <f t="shared" si="12"/>
        <v>120.63333333333333</v>
      </c>
      <c r="F129" s="74">
        <f t="shared" si="13"/>
        <v>90.475</v>
      </c>
      <c r="G129" s="74">
        <f t="shared" si="14"/>
        <v>72.38</v>
      </c>
      <c r="H129" s="74">
        <f t="shared" si="15"/>
        <v>60.31666666666666</v>
      </c>
      <c r="I129" s="74">
        <f t="shared" si="16"/>
        <v>51.699999999999996</v>
      </c>
      <c r="J129" s="74">
        <f t="shared" si="17"/>
        <v>45.2375</v>
      </c>
      <c r="K129" s="74">
        <f t="shared" si="18"/>
        <v>40.21111111111111</v>
      </c>
      <c r="L129" s="75">
        <f t="shared" si="19"/>
        <v>36.19</v>
      </c>
      <c r="M129" s="21" t="s">
        <v>42</v>
      </c>
    </row>
    <row r="130" spans="1:13" ht="12.75">
      <c r="A130" s="21" t="s">
        <v>41</v>
      </c>
      <c r="B130" s="72">
        <v>7.5</v>
      </c>
      <c r="C130" s="74">
        <f t="shared" si="20"/>
        <v>387.75</v>
      </c>
      <c r="D130" s="74">
        <f t="shared" si="11"/>
        <v>193.875</v>
      </c>
      <c r="E130" s="74">
        <f t="shared" si="12"/>
        <v>129.25</v>
      </c>
      <c r="F130" s="74">
        <f t="shared" si="13"/>
        <v>96.9375</v>
      </c>
      <c r="G130" s="74">
        <f t="shared" si="14"/>
        <v>77.55</v>
      </c>
      <c r="H130" s="74">
        <f t="shared" si="15"/>
        <v>64.625</v>
      </c>
      <c r="I130" s="74">
        <f t="shared" si="16"/>
        <v>55.392857142857146</v>
      </c>
      <c r="J130" s="74">
        <f t="shared" si="17"/>
        <v>48.46875</v>
      </c>
      <c r="K130" s="74">
        <f t="shared" si="18"/>
        <v>43.083333333333336</v>
      </c>
      <c r="L130" s="75">
        <f t="shared" si="19"/>
        <v>38.775</v>
      </c>
      <c r="M130" s="21" t="s">
        <v>42</v>
      </c>
    </row>
    <row r="131" spans="1:13" ht="12.75">
      <c r="A131" s="21" t="s">
        <v>41</v>
      </c>
      <c r="B131" s="72">
        <v>8</v>
      </c>
      <c r="C131" s="74">
        <f t="shared" si="20"/>
        <v>413.6</v>
      </c>
      <c r="D131" s="74">
        <f t="shared" si="11"/>
        <v>206.8</v>
      </c>
      <c r="E131" s="74">
        <f t="shared" si="12"/>
        <v>137.86666666666667</v>
      </c>
      <c r="F131" s="74">
        <f t="shared" si="13"/>
        <v>103.4</v>
      </c>
      <c r="G131" s="74">
        <f t="shared" si="14"/>
        <v>82.72</v>
      </c>
      <c r="H131" s="74">
        <f t="shared" si="15"/>
        <v>68.93333333333334</v>
      </c>
      <c r="I131" s="74">
        <f t="shared" si="16"/>
        <v>59.08571428571429</v>
      </c>
      <c r="J131" s="74">
        <f t="shared" si="17"/>
        <v>51.7</v>
      </c>
      <c r="K131" s="74">
        <f t="shared" si="18"/>
        <v>45.955555555555556</v>
      </c>
      <c r="L131" s="75">
        <f t="shared" si="19"/>
        <v>41.36</v>
      </c>
      <c r="M131" s="21" t="s">
        <v>42</v>
      </c>
    </row>
    <row r="132" spans="1:13" ht="12.75">
      <c r="A132" s="21" t="s">
        <v>41</v>
      </c>
      <c r="B132" s="72">
        <v>8.5</v>
      </c>
      <c r="C132" s="74">
        <f t="shared" si="20"/>
        <v>439.45</v>
      </c>
      <c r="D132" s="74">
        <f t="shared" si="11"/>
        <v>219.725</v>
      </c>
      <c r="E132" s="74">
        <f t="shared" si="12"/>
        <v>146.48333333333332</v>
      </c>
      <c r="F132" s="74">
        <f t="shared" si="13"/>
        <v>109.8625</v>
      </c>
      <c r="G132" s="74">
        <f t="shared" si="14"/>
        <v>87.89</v>
      </c>
      <c r="H132" s="74">
        <f t="shared" si="15"/>
        <v>73.24166666666666</v>
      </c>
      <c r="I132" s="74">
        <f t="shared" si="16"/>
        <v>62.778571428571425</v>
      </c>
      <c r="J132" s="74">
        <f t="shared" si="17"/>
        <v>54.93125</v>
      </c>
      <c r="K132" s="74">
        <f t="shared" si="18"/>
        <v>48.827777777777776</v>
      </c>
      <c r="L132" s="75">
        <f t="shared" si="19"/>
        <v>43.945</v>
      </c>
      <c r="M132" s="21" t="s">
        <v>42</v>
      </c>
    </row>
    <row r="133" spans="1:13" ht="12.75">
      <c r="A133" s="21" t="s">
        <v>41</v>
      </c>
      <c r="B133" s="72">
        <v>9</v>
      </c>
      <c r="C133" s="74">
        <f t="shared" si="20"/>
        <v>465.3</v>
      </c>
      <c r="D133" s="74">
        <f t="shared" si="11"/>
        <v>232.65</v>
      </c>
      <c r="E133" s="74">
        <f t="shared" si="12"/>
        <v>155.1</v>
      </c>
      <c r="F133" s="74">
        <f t="shared" si="13"/>
        <v>116.325</v>
      </c>
      <c r="G133" s="74">
        <f t="shared" si="14"/>
        <v>93.06</v>
      </c>
      <c r="H133" s="74">
        <f t="shared" si="15"/>
        <v>77.55</v>
      </c>
      <c r="I133" s="74">
        <f t="shared" si="16"/>
        <v>66.47142857142858</v>
      </c>
      <c r="J133" s="74">
        <f t="shared" si="17"/>
        <v>58.1625</v>
      </c>
      <c r="K133" s="74">
        <f t="shared" si="18"/>
        <v>51.7</v>
      </c>
      <c r="L133" s="75">
        <f t="shared" si="19"/>
        <v>46.53</v>
      </c>
      <c r="M133" s="21" t="s">
        <v>42</v>
      </c>
    </row>
    <row r="134" spans="1:13" ht="12.75">
      <c r="A134" s="21" t="s">
        <v>41</v>
      </c>
      <c r="B134" s="72">
        <v>9.5</v>
      </c>
      <c r="C134" s="74">
        <f t="shared" si="20"/>
        <v>491.15</v>
      </c>
      <c r="D134" s="74">
        <f t="shared" si="11"/>
        <v>245.575</v>
      </c>
      <c r="E134" s="74">
        <f t="shared" si="12"/>
        <v>163.71666666666667</v>
      </c>
      <c r="F134" s="74">
        <f t="shared" si="13"/>
        <v>122.7875</v>
      </c>
      <c r="G134" s="74">
        <f t="shared" si="14"/>
        <v>98.22999999999999</v>
      </c>
      <c r="H134" s="74">
        <f t="shared" si="15"/>
        <v>81.85833333333333</v>
      </c>
      <c r="I134" s="74">
        <f t="shared" si="16"/>
        <v>70.16428571428571</v>
      </c>
      <c r="J134" s="74">
        <f t="shared" si="17"/>
        <v>61.39375</v>
      </c>
      <c r="K134" s="74">
        <f t="shared" si="18"/>
        <v>54.57222222222222</v>
      </c>
      <c r="L134" s="75">
        <f t="shared" si="19"/>
        <v>49.114999999999995</v>
      </c>
      <c r="M134" s="21" t="s">
        <v>42</v>
      </c>
    </row>
    <row r="135" spans="1:13" ht="12.75">
      <c r="A135" s="21" t="s">
        <v>41</v>
      </c>
      <c r="B135" s="72">
        <v>10</v>
      </c>
      <c r="C135" s="74">
        <f t="shared" si="20"/>
        <v>517</v>
      </c>
      <c r="D135" s="74">
        <f t="shared" si="11"/>
        <v>258.5</v>
      </c>
      <c r="E135" s="74">
        <f t="shared" si="12"/>
        <v>172.33333333333334</v>
      </c>
      <c r="F135" s="74">
        <f t="shared" si="13"/>
        <v>129.25</v>
      </c>
      <c r="G135" s="74">
        <f t="shared" si="14"/>
        <v>103.4</v>
      </c>
      <c r="H135" s="74">
        <f t="shared" si="15"/>
        <v>86.16666666666667</v>
      </c>
      <c r="I135" s="74">
        <f t="shared" si="16"/>
        <v>73.85714285714286</v>
      </c>
      <c r="J135" s="74">
        <f t="shared" si="17"/>
        <v>64.625</v>
      </c>
      <c r="K135" s="74">
        <f t="shared" si="18"/>
        <v>57.44444444444444</v>
      </c>
      <c r="L135" s="75">
        <f t="shared" si="19"/>
        <v>51.7</v>
      </c>
      <c r="M135" s="21" t="s">
        <v>42</v>
      </c>
    </row>
    <row r="136" spans="1:13" ht="12.75">
      <c r="A136" s="21" t="s">
        <v>41</v>
      </c>
      <c r="B136" s="72">
        <v>11</v>
      </c>
      <c r="C136" s="74">
        <f t="shared" si="20"/>
        <v>568.7</v>
      </c>
      <c r="D136" s="74">
        <f t="shared" si="11"/>
        <v>284.35</v>
      </c>
      <c r="E136" s="74">
        <f t="shared" si="12"/>
        <v>189.5666666666667</v>
      </c>
      <c r="F136" s="74">
        <f t="shared" si="13"/>
        <v>142.175</v>
      </c>
      <c r="G136" s="74">
        <f t="shared" si="14"/>
        <v>113.74000000000001</v>
      </c>
      <c r="H136" s="74">
        <f t="shared" si="15"/>
        <v>94.78333333333335</v>
      </c>
      <c r="I136" s="74">
        <f t="shared" si="16"/>
        <v>81.24285714285715</v>
      </c>
      <c r="J136" s="74">
        <f t="shared" si="17"/>
        <v>71.0875</v>
      </c>
      <c r="K136" s="74">
        <f t="shared" si="18"/>
        <v>63.1888888888889</v>
      </c>
      <c r="L136" s="75">
        <f t="shared" si="19"/>
        <v>56.870000000000005</v>
      </c>
      <c r="M136" s="21" t="s">
        <v>42</v>
      </c>
    </row>
    <row r="137" spans="1:13" ht="12.75">
      <c r="A137" s="21" t="s">
        <v>41</v>
      </c>
      <c r="B137" s="72">
        <v>12</v>
      </c>
      <c r="C137" s="74">
        <f t="shared" si="20"/>
        <v>620.4</v>
      </c>
      <c r="D137" s="74">
        <f t="shared" si="11"/>
        <v>310.2</v>
      </c>
      <c r="E137" s="74">
        <f t="shared" si="12"/>
        <v>206.79999999999998</v>
      </c>
      <c r="F137" s="74">
        <f t="shared" si="13"/>
        <v>155.1</v>
      </c>
      <c r="G137" s="74">
        <f t="shared" si="14"/>
        <v>124.08</v>
      </c>
      <c r="H137" s="74">
        <f t="shared" si="15"/>
        <v>103.39999999999999</v>
      </c>
      <c r="I137" s="74">
        <f t="shared" si="16"/>
        <v>88.62857142857142</v>
      </c>
      <c r="J137" s="74">
        <f t="shared" si="17"/>
        <v>77.55</v>
      </c>
      <c r="K137" s="74">
        <f t="shared" si="18"/>
        <v>68.93333333333334</v>
      </c>
      <c r="L137" s="75">
        <f t="shared" si="19"/>
        <v>62.04</v>
      </c>
      <c r="M137" s="21" t="s">
        <v>42</v>
      </c>
    </row>
    <row r="138" spans="1:13" ht="12.75">
      <c r="A138" s="21" t="s">
        <v>41</v>
      </c>
      <c r="B138" s="72">
        <v>13</v>
      </c>
      <c r="C138" s="74">
        <f t="shared" si="20"/>
        <v>672.1</v>
      </c>
      <c r="D138" s="74">
        <f t="shared" si="11"/>
        <v>336.05</v>
      </c>
      <c r="E138" s="74">
        <f t="shared" si="12"/>
        <v>224.03333333333333</v>
      </c>
      <c r="F138" s="74">
        <f t="shared" si="13"/>
        <v>168.025</v>
      </c>
      <c r="G138" s="74">
        <f t="shared" si="14"/>
        <v>134.42000000000002</v>
      </c>
      <c r="H138" s="74">
        <f t="shared" si="15"/>
        <v>112.01666666666667</v>
      </c>
      <c r="I138" s="74">
        <f t="shared" si="16"/>
        <v>96.01428571428572</v>
      </c>
      <c r="J138" s="74">
        <f t="shared" si="17"/>
        <v>84.0125</v>
      </c>
      <c r="K138" s="74">
        <f t="shared" si="18"/>
        <v>74.67777777777778</v>
      </c>
      <c r="L138" s="75">
        <f t="shared" si="19"/>
        <v>67.21000000000001</v>
      </c>
      <c r="M138" s="21" t="s">
        <v>42</v>
      </c>
    </row>
    <row r="139" spans="1:13" ht="12.75">
      <c r="A139" s="21" t="s">
        <v>41</v>
      </c>
      <c r="B139" s="72">
        <v>14</v>
      </c>
      <c r="C139" s="74">
        <f t="shared" si="20"/>
        <v>723.8</v>
      </c>
      <c r="D139" s="74">
        <f t="shared" si="11"/>
        <v>361.9</v>
      </c>
      <c r="E139" s="74">
        <f t="shared" si="12"/>
        <v>241.26666666666665</v>
      </c>
      <c r="F139" s="74">
        <f t="shared" si="13"/>
        <v>180.95</v>
      </c>
      <c r="G139" s="74">
        <f t="shared" si="14"/>
        <v>144.76</v>
      </c>
      <c r="H139" s="74">
        <f t="shared" si="15"/>
        <v>120.63333333333333</v>
      </c>
      <c r="I139" s="74">
        <f t="shared" si="16"/>
        <v>103.39999999999999</v>
      </c>
      <c r="J139" s="74">
        <f t="shared" si="17"/>
        <v>90.475</v>
      </c>
      <c r="K139" s="74">
        <f t="shared" si="18"/>
        <v>80.42222222222222</v>
      </c>
      <c r="L139" s="75">
        <f t="shared" si="19"/>
        <v>72.38</v>
      </c>
      <c r="M139" s="21" t="s">
        <v>42</v>
      </c>
    </row>
    <row r="140" spans="1:13" ht="12.75">
      <c r="A140" s="21" t="s">
        <v>41</v>
      </c>
      <c r="B140" s="72">
        <v>15</v>
      </c>
      <c r="C140" s="74">
        <f t="shared" si="20"/>
        <v>775.5</v>
      </c>
      <c r="D140" s="74">
        <f t="shared" si="11"/>
        <v>387.75</v>
      </c>
      <c r="E140" s="74">
        <f t="shared" si="12"/>
        <v>258.5</v>
      </c>
      <c r="F140" s="74">
        <f t="shared" si="13"/>
        <v>193.875</v>
      </c>
      <c r="G140" s="74">
        <f t="shared" si="14"/>
        <v>155.1</v>
      </c>
      <c r="H140" s="74">
        <f t="shared" si="15"/>
        <v>129.25</v>
      </c>
      <c r="I140" s="74">
        <f t="shared" si="16"/>
        <v>110.78571428571429</v>
      </c>
      <c r="J140" s="74">
        <f t="shared" si="17"/>
        <v>96.9375</v>
      </c>
      <c r="K140" s="74">
        <f t="shared" si="18"/>
        <v>86.16666666666667</v>
      </c>
      <c r="L140" s="75">
        <f t="shared" si="19"/>
        <v>77.55</v>
      </c>
      <c r="M140" s="21" t="s">
        <v>42</v>
      </c>
    </row>
    <row r="141" spans="1:13" ht="12.75">
      <c r="A141" s="21" t="s">
        <v>41</v>
      </c>
      <c r="B141" s="72">
        <v>20</v>
      </c>
      <c r="C141" s="81">
        <f t="shared" si="20"/>
        <v>1034</v>
      </c>
      <c r="D141" s="74">
        <f t="shared" si="11"/>
        <v>517</v>
      </c>
      <c r="E141" s="74">
        <f t="shared" si="12"/>
        <v>344.6666666666667</v>
      </c>
      <c r="F141" s="74">
        <f t="shared" si="13"/>
        <v>258.5</v>
      </c>
      <c r="G141" s="74">
        <f t="shared" si="14"/>
        <v>206.8</v>
      </c>
      <c r="H141" s="74">
        <f t="shared" si="15"/>
        <v>172.33333333333334</v>
      </c>
      <c r="I141" s="74">
        <f t="shared" si="16"/>
        <v>147.71428571428572</v>
      </c>
      <c r="J141" s="74">
        <f t="shared" si="17"/>
        <v>129.25</v>
      </c>
      <c r="K141" s="74">
        <f t="shared" si="18"/>
        <v>114.88888888888889</v>
      </c>
      <c r="L141" s="75">
        <f t="shared" si="19"/>
        <v>103.4</v>
      </c>
      <c r="M141" s="21" t="s">
        <v>42</v>
      </c>
    </row>
    <row r="142" spans="1:13" ht="12.75">
      <c r="A142" s="21" t="s">
        <v>41</v>
      </c>
      <c r="B142" s="72">
        <v>25</v>
      </c>
      <c r="C142" s="81">
        <f t="shared" si="20"/>
        <v>1292.5</v>
      </c>
      <c r="D142" s="74">
        <f t="shared" si="11"/>
        <v>646.25</v>
      </c>
      <c r="E142" s="74">
        <f t="shared" si="12"/>
        <v>430.8333333333333</v>
      </c>
      <c r="F142" s="74">
        <f t="shared" si="13"/>
        <v>323.125</v>
      </c>
      <c r="G142" s="74">
        <f t="shared" si="14"/>
        <v>258.5</v>
      </c>
      <c r="H142" s="74">
        <f t="shared" si="15"/>
        <v>215.41666666666666</v>
      </c>
      <c r="I142" s="74">
        <f t="shared" si="16"/>
        <v>184.64285714285714</v>
      </c>
      <c r="J142" s="74">
        <f t="shared" si="17"/>
        <v>161.5625</v>
      </c>
      <c r="K142" s="74">
        <f t="shared" si="18"/>
        <v>143.61111111111111</v>
      </c>
      <c r="L142" s="75">
        <f t="shared" si="19"/>
        <v>129.25</v>
      </c>
      <c r="M142" s="21" t="s">
        <v>42</v>
      </c>
    </row>
    <row r="143" spans="1:13" ht="12.75">
      <c r="A143" s="21" t="s">
        <v>41</v>
      </c>
      <c r="B143" s="72">
        <v>30</v>
      </c>
      <c r="C143" s="81">
        <f t="shared" si="20"/>
        <v>1551</v>
      </c>
      <c r="D143" s="74">
        <f t="shared" si="11"/>
        <v>775.5</v>
      </c>
      <c r="E143" s="74">
        <f t="shared" si="12"/>
        <v>517</v>
      </c>
      <c r="F143" s="74">
        <f t="shared" si="13"/>
        <v>387.75</v>
      </c>
      <c r="G143" s="74">
        <f t="shared" si="14"/>
        <v>310.2</v>
      </c>
      <c r="H143" s="74">
        <f t="shared" si="15"/>
        <v>258.5</v>
      </c>
      <c r="I143" s="74">
        <f t="shared" si="16"/>
        <v>221.57142857142858</v>
      </c>
      <c r="J143" s="74">
        <f t="shared" si="17"/>
        <v>193.875</v>
      </c>
      <c r="K143" s="74">
        <f t="shared" si="18"/>
        <v>172.33333333333334</v>
      </c>
      <c r="L143" s="75">
        <f t="shared" si="19"/>
        <v>155.1</v>
      </c>
      <c r="M143" s="21" t="s">
        <v>42</v>
      </c>
    </row>
    <row r="144" spans="1:13" ht="12.75">
      <c r="A144" s="21" t="s">
        <v>41</v>
      </c>
      <c r="B144" s="72">
        <v>35</v>
      </c>
      <c r="C144" s="81">
        <f t="shared" si="20"/>
        <v>1809.5</v>
      </c>
      <c r="D144" s="74">
        <f t="shared" si="11"/>
        <v>904.75</v>
      </c>
      <c r="E144" s="74">
        <f t="shared" si="12"/>
        <v>603.1666666666666</v>
      </c>
      <c r="F144" s="74">
        <f t="shared" si="13"/>
        <v>452.375</v>
      </c>
      <c r="G144" s="74">
        <f t="shared" si="14"/>
        <v>361.9</v>
      </c>
      <c r="H144" s="74">
        <f t="shared" si="15"/>
        <v>301.5833333333333</v>
      </c>
      <c r="I144" s="74">
        <f t="shared" si="16"/>
        <v>258.5</v>
      </c>
      <c r="J144" s="74">
        <f t="shared" si="17"/>
        <v>226.1875</v>
      </c>
      <c r="K144" s="74">
        <f t="shared" si="18"/>
        <v>201.05555555555554</v>
      </c>
      <c r="L144" s="75">
        <f t="shared" si="19"/>
        <v>180.95</v>
      </c>
      <c r="M144" s="21" t="s">
        <v>42</v>
      </c>
    </row>
    <row r="145" spans="1:13" ht="12.75">
      <c r="A145" s="21" t="s">
        <v>41</v>
      </c>
      <c r="B145" s="72">
        <v>40</v>
      </c>
      <c r="C145" s="81">
        <f t="shared" si="20"/>
        <v>2068</v>
      </c>
      <c r="D145" s="81">
        <f t="shared" si="11"/>
        <v>1034</v>
      </c>
      <c r="E145" s="74">
        <f t="shared" si="12"/>
        <v>689.3333333333334</v>
      </c>
      <c r="F145" s="74">
        <f t="shared" si="13"/>
        <v>517</v>
      </c>
      <c r="G145" s="74">
        <f t="shared" si="14"/>
        <v>413.6</v>
      </c>
      <c r="H145" s="74">
        <f t="shared" si="15"/>
        <v>344.6666666666667</v>
      </c>
      <c r="I145" s="74">
        <f t="shared" si="16"/>
        <v>295.42857142857144</v>
      </c>
      <c r="J145" s="74">
        <f t="shared" si="17"/>
        <v>258.5</v>
      </c>
      <c r="K145" s="74">
        <f t="shared" si="18"/>
        <v>229.77777777777777</v>
      </c>
      <c r="L145" s="75">
        <f t="shared" si="19"/>
        <v>206.8</v>
      </c>
      <c r="M145" s="21" t="s">
        <v>42</v>
      </c>
    </row>
    <row r="146" spans="1:13" ht="12.75">
      <c r="A146" s="21" t="s">
        <v>41</v>
      </c>
      <c r="B146" s="72">
        <v>45</v>
      </c>
      <c r="C146" s="81">
        <f t="shared" si="20"/>
        <v>2326.5</v>
      </c>
      <c r="D146" s="81">
        <f t="shared" si="11"/>
        <v>1163.25</v>
      </c>
      <c r="E146" s="74">
        <f t="shared" si="12"/>
        <v>775.5</v>
      </c>
      <c r="F146" s="74">
        <f t="shared" si="13"/>
        <v>581.625</v>
      </c>
      <c r="G146" s="74">
        <f t="shared" si="14"/>
        <v>465.3</v>
      </c>
      <c r="H146" s="74">
        <f t="shared" si="15"/>
        <v>387.75</v>
      </c>
      <c r="I146" s="74">
        <f t="shared" si="16"/>
        <v>332.35714285714283</v>
      </c>
      <c r="J146" s="74">
        <f t="shared" si="17"/>
        <v>290.8125</v>
      </c>
      <c r="K146" s="74">
        <f t="shared" si="18"/>
        <v>258.5</v>
      </c>
      <c r="L146" s="75">
        <f t="shared" si="19"/>
        <v>232.65</v>
      </c>
      <c r="M146" s="21" t="s">
        <v>42</v>
      </c>
    </row>
    <row r="147" spans="1:13" ht="12.75">
      <c r="A147" s="21" t="s">
        <v>41</v>
      </c>
      <c r="B147" s="72">
        <v>50</v>
      </c>
      <c r="C147" s="81">
        <f t="shared" si="20"/>
        <v>2585</v>
      </c>
      <c r="D147" s="81">
        <f t="shared" si="11"/>
        <v>1292.5</v>
      </c>
      <c r="E147" s="74">
        <f t="shared" si="12"/>
        <v>861.6666666666666</v>
      </c>
      <c r="F147" s="74">
        <f t="shared" si="13"/>
        <v>646.25</v>
      </c>
      <c r="G147" s="74">
        <f t="shared" si="14"/>
        <v>517</v>
      </c>
      <c r="H147" s="74">
        <f t="shared" si="15"/>
        <v>430.8333333333333</v>
      </c>
      <c r="I147" s="74">
        <f t="shared" si="16"/>
        <v>369.2857142857143</v>
      </c>
      <c r="J147" s="74">
        <f t="shared" si="17"/>
        <v>323.125</v>
      </c>
      <c r="K147" s="74">
        <f t="shared" si="18"/>
        <v>287.22222222222223</v>
      </c>
      <c r="L147" s="75">
        <f t="shared" si="19"/>
        <v>258.5</v>
      </c>
      <c r="M147" s="21" t="s">
        <v>42</v>
      </c>
    </row>
    <row r="148" spans="1:13" ht="12.75">
      <c r="A148" s="21" t="s">
        <v>41</v>
      </c>
      <c r="B148" s="72">
        <v>60</v>
      </c>
      <c r="C148" s="81">
        <f t="shared" si="20"/>
        <v>3102</v>
      </c>
      <c r="D148" s="81">
        <f t="shared" si="11"/>
        <v>1551</v>
      </c>
      <c r="E148" s="81">
        <f t="shared" si="12"/>
        <v>1034</v>
      </c>
      <c r="F148" s="74">
        <f t="shared" si="13"/>
        <v>775.5</v>
      </c>
      <c r="G148" s="74">
        <f t="shared" si="14"/>
        <v>620.4</v>
      </c>
      <c r="H148" s="74">
        <f t="shared" si="15"/>
        <v>517</v>
      </c>
      <c r="I148" s="74">
        <f t="shared" si="16"/>
        <v>443.14285714285717</v>
      </c>
      <c r="J148" s="74">
        <f t="shared" si="17"/>
        <v>387.75</v>
      </c>
      <c r="K148" s="74">
        <f t="shared" si="18"/>
        <v>344.6666666666667</v>
      </c>
      <c r="L148" s="75">
        <f t="shared" si="19"/>
        <v>310.2</v>
      </c>
      <c r="M148" s="21" t="s">
        <v>42</v>
      </c>
    </row>
    <row r="149" spans="1:13" ht="12.75">
      <c r="A149" s="21" t="s">
        <v>41</v>
      </c>
      <c r="B149" s="72">
        <v>70</v>
      </c>
      <c r="C149" s="81">
        <f t="shared" si="20"/>
        <v>3619</v>
      </c>
      <c r="D149" s="81">
        <f t="shared" si="11"/>
        <v>1809.5</v>
      </c>
      <c r="E149" s="81">
        <f t="shared" si="12"/>
        <v>1206.3333333333333</v>
      </c>
      <c r="F149" s="74">
        <f t="shared" si="13"/>
        <v>904.75</v>
      </c>
      <c r="G149" s="74">
        <f t="shared" si="14"/>
        <v>723.8</v>
      </c>
      <c r="H149" s="74">
        <f t="shared" si="15"/>
        <v>603.1666666666666</v>
      </c>
      <c r="I149" s="74">
        <f t="shared" si="16"/>
        <v>517</v>
      </c>
      <c r="J149" s="74">
        <f t="shared" si="17"/>
        <v>452.375</v>
      </c>
      <c r="K149" s="74">
        <f t="shared" si="18"/>
        <v>402.1111111111111</v>
      </c>
      <c r="L149" s="75">
        <f t="shared" si="19"/>
        <v>361.9</v>
      </c>
      <c r="M149" s="21" t="s">
        <v>42</v>
      </c>
    </row>
    <row r="150" spans="1:13" ht="12.75">
      <c r="A150" s="21" t="s">
        <v>41</v>
      </c>
      <c r="B150" s="72">
        <v>80</v>
      </c>
      <c r="C150" s="81">
        <f t="shared" si="20"/>
        <v>4136</v>
      </c>
      <c r="D150" s="81">
        <f t="shared" si="11"/>
        <v>2068</v>
      </c>
      <c r="E150" s="81">
        <f t="shared" si="12"/>
        <v>1378.6666666666667</v>
      </c>
      <c r="F150" s="81">
        <f t="shared" si="13"/>
        <v>1034</v>
      </c>
      <c r="G150" s="74">
        <f t="shared" si="14"/>
        <v>827.2</v>
      </c>
      <c r="H150" s="74">
        <f t="shared" si="15"/>
        <v>689.3333333333334</v>
      </c>
      <c r="I150" s="74">
        <f t="shared" si="16"/>
        <v>590.8571428571429</v>
      </c>
      <c r="J150" s="74">
        <f t="shared" si="17"/>
        <v>517</v>
      </c>
      <c r="K150" s="74">
        <f t="shared" si="18"/>
        <v>459.55555555555554</v>
      </c>
      <c r="L150" s="75">
        <f t="shared" si="19"/>
        <v>413.6</v>
      </c>
      <c r="M150" s="21" t="s">
        <v>42</v>
      </c>
    </row>
    <row r="151" spans="1:13" ht="12.75">
      <c r="A151" s="21" t="s">
        <v>41</v>
      </c>
      <c r="B151" s="72">
        <v>90</v>
      </c>
      <c r="C151" s="81">
        <f t="shared" si="20"/>
        <v>4653</v>
      </c>
      <c r="D151" s="81">
        <f t="shared" si="11"/>
        <v>2326.5</v>
      </c>
      <c r="E151" s="81">
        <f t="shared" si="12"/>
        <v>1551</v>
      </c>
      <c r="F151" s="81">
        <f t="shared" si="13"/>
        <v>1163.25</v>
      </c>
      <c r="G151" s="74">
        <f t="shared" si="14"/>
        <v>930.6</v>
      </c>
      <c r="H151" s="74">
        <f t="shared" si="15"/>
        <v>775.5</v>
      </c>
      <c r="I151" s="74">
        <f t="shared" si="16"/>
        <v>664.7142857142857</v>
      </c>
      <c r="J151" s="74">
        <f t="shared" si="17"/>
        <v>581.625</v>
      </c>
      <c r="K151" s="74">
        <f t="shared" si="18"/>
        <v>517</v>
      </c>
      <c r="L151" s="75">
        <f t="shared" si="19"/>
        <v>465.3</v>
      </c>
      <c r="M151" s="21" t="s">
        <v>42</v>
      </c>
    </row>
    <row r="152" spans="1:13" ht="12.75">
      <c r="A152" s="21" t="s">
        <v>41</v>
      </c>
      <c r="B152" s="72">
        <v>100</v>
      </c>
      <c r="C152" s="81">
        <f t="shared" si="20"/>
        <v>5170</v>
      </c>
      <c r="D152" s="81">
        <f t="shared" si="11"/>
        <v>2585</v>
      </c>
      <c r="E152" s="81">
        <f t="shared" si="12"/>
        <v>1723.3333333333333</v>
      </c>
      <c r="F152" s="81">
        <f t="shared" si="13"/>
        <v>1292.5</v>
      </c>
      <c r="G152" s="81">
        <f t="shared" si="14"/>
        <v>1034</v>
      </c>
      <c r="H152" s="74">
        <f t="shared" si="15"/>
        <v>861.6666666666666</v>
      </c>
      <c r="I152" s="74">
        <f t="shared" si="16"/>
        <v>738.5714285714286</v>
      </c>
      <c r="J152" s="74">
        <f t="shared" si="17"/>
        <v>646.25</v>
      </c>
      <c r="K152" s="74">
        <f t="shared" si="18"/>
        <v>574.4444444444445</v>
      </c>
      <c r="L152" s="75">
        <f t="shared" si="19"/>
        <v>517</v>
      </c>
      <c r="M152" s="21" t="s">
        <v>42</v>
      </c>
    </row>
    <row r="153" spans="1:13" ht="12.75">
      <c r="A153" s="21" t="s">
        <v>41</v>
      </c>
      <c r="B153" s="72">
        <v>110</v>
      </c>
      <c r="C153" s="81">
        <f t="shared" si="20"/>
        <v>5687</v>
      </c>
      <c r="D153" s="81">
        <f t="shared" si="11"/>
        <v>2843.5</v>
      </c>
      <c r="E153" s="81">
        <f t="shared" si="12"/>
        <v>1895.6666666666667</v>
      </c>
      <c r="F153" s="81">
        <f t="shared" si="13"/>
        <v>1421.75</v>
      </c>
      <c r="G153" s="81">
        <f t="shared" si="14"/>
        <v>1137.4</v>
      </c>
      <c r="H153" s="74">
        <f t="shared" si="15"/>
        <v>947.8333333333334</v>
      </c>
      <c r="I153" s="74">
        <f t="shared" si="16"/>
        <v>812.4285714285714</v>
      </c>
      <c r="J153" s="74">
        <f t="shared" si="17"/>
        <v>710.875</v>
      </c>
      <c r="K153" s="74">
        <f t="shared" si="18"/>
        <v>631.8888888888889</v>
      </c>
      <c r="L153" s="75">
        <f t="shared" si="19"/>
        <v>568.7</v>
      </c>
      <c r="M153" s="21" t="s">
        <v>42</v>
      </c>
    </row>
    <row r="154" spans="1:13" ht="12.75">
      <c r="A154" s="21" t="s">
        <v>41</v>
      </c>
      <c r="B154" s="72">
        <v>120</v>
      </c>
      <c r="C154" s="81">
        <f t="shared" si="20"/>
        <v>6204</v>
      </c>
      <c r="D154" s="81">
        <f t="shared" si="11"/>
        <v>3102</v>
      </c>
      <c r="E154" s="81">
        <f t="shared" si="12"/>
        <v>2068</v>
      </c>
      <c r="F154" s="81">
        <f t="shared" si="13"/>
        <v>1551</v>
      </c>
      <c r="G154" s="81">
        <f t="shared" si="14"/>
        <v>1240.8</v>
      </c>
      <c r="H154" s="81">
        <f t="shared" si="15"/>
        <v>1034</v>
      </c>
      <c r="I154" s="74">
        <f t="shared" si="16"/>
        <v>886.2857142857143</v>
      </c>
      <c r="J154" s="74">
        <f t="shared" si="17"/>
        <v>775.5</v>
      </c>
      <c r="K154" s="74">
        <f t="shared" si="18"/>
        <v>689.3333333333334</v>
      </c>
      <c r="L154" s="75">
        <f t="shared" si="19"/>
        <v>620.4</v>
      </c>
      <c r="M154" s="21" t="s">
        <v>42</v>
      </c>
    </row>
    <row r="155" spans="1:13" ht="12.75">
      <c r="A155" s="21" t="s">
        <v>41</v>
      </c>
      <c r="B155" s="72">
        <v>130</v>
      </c>
      <c r="C155" s="81">
        <f t="shared" si="20"/>
        <v>6721</v>
      </c>
      <c r="D155" s="81">
        <f t="shared" si="11"/>
        <v>3360.5</v>
      </c>
      <c r="E155" s="81">
        <f t="shared" si="12"/>
        <v>2240.3333333333335</v>
      </c>
      <c r="F155" s="81">
        <f t="shared" si="13"/>
        <v>1680.25</v>
      </c>
      <c r="G155" s="81">
        <f t="shared" si="14"/>
        <v>1344.2</v>
      </c>
      <c r="H155" s="81">
        <f t="shared" si="15"/>
        <v>1120.1666666666667</v>
      </c>
      <c r="I155" s="74">
        <f t="shared" si="16"/>
        <v>960.1428571428571</v>
      </c>
      <c r="J155" s="74">
        <f t="shared" si="17"/>
        <v>840.125</v>
      </c>
      <c r="K155" s="74">
        <f t="shared" si="18"/>
        <v>746.7777777777778</v>
      </c>
      <c r="L155" s="75">
        <f t="shared" si="19"/>
        <v>672.1</v>
      </c>
      <c r="M155" s="21" t="s">
        <v>42</v>
      </c>
    </row>
    <row r="156" spans="1:13" ht="12.75">
      <c r="A156" s="21" t="s">
        <v>41</v>
      </c>
      <c r="B156" s="72">
        <v>140</v>
      </c>
      <c r="C156" s="81">
        <f t="shared" si="20"/>
        <v>7238</v>
      </c>
      <c r="D156" s="81">
        <f t="shared" si="11"/>
        <v>3619</v>
      </c>
      <c r="E156" s="81">
        <f t="shared" si="12"/>
        <v>2412.6666666666665</v>
      </c>
      <c r="F156" s="81">
        <f t="shared" si="13"/>
        <v>1809.5</v>
      </c>
      <c r="G156" s="81">
        <f t="shared" si="14"/>
        <v>1447.6</v>
      </c>
      <c r="H156" s="81">
        <f t="shared" si="15"/>
        <v>1206.3333333333333</v>
      </c>
      <c r="I156" s="81">
        <f t="shared" si="16"/>
        <v>1034</v>
      </c>
      <c r="J156" s="74">
        <f t="shared" si="17"/>
        <v>904.75</v>
      </c>
      <c r="K156" s="74">
        <f t="shared" si="18"/>
        <v>804.2222222222222</v>
      </c>
      <c r="L156" s="75">
        <f t="shared" si="19"/>
        <v>723.8</v>
      </c>
      <c r="M156" s="21" t="s">
        <v>42</v>
      </c>
    </row>
    <row r="157" spans="1:13" ht="12.75">
      <c r="A157" s="21" t="s">
        <v>41</v>
      </c>
      <c r="B157" s="72">
        <v>150</v>
      </c>
      <c r="C157" s="81">
        <f t="shared" si="20"/>
        <v>7755</v>
      </c>
      <c r="D157" s="81">
        <f t="shared" si="11"/>
        <v>3877.5</v>
      </c>
      <c r="E157" s="81">
        <f t="shared" si="12"/>
        <v>2585</v>
      </c>
      <c r="F157" s="81">
        <f t="shared" si="13"/>
        <v>1938.75</v>
      </c>
      <c r="G157" s="81">
        <f t="shared" si="14"/>
        <v>1551</v>
      </c>
      <c r="H157" s="81">
        <f t="shared" si="15"/>
        <v>1292.5</v>
      </c>
      <c r="I157" s="81">
        <f t="shared" si="16"/>
        <v>1107.857142857143</v>
      </c>
      <c r="J157" s="74">
        <f t="shared" si="17"/>
        <v>969.375</v>
      </c>
      <c r="K157" s="74">
        <f t="shared" si="18"/>
        <v>861.6666666666666</v>
      </c>
      <c r="L157" s="75">
        <f t="shared" si="19"/>
        <v>775.5</v>
      </c>
      <c r="M157" s="21" t="s">
        <v>42</v>
      </c>
    </row>
    <row r="158" spans="1:13" ht="12.75">
      <c r="A158" s="21" t="s">
        <v>41</v>
      </c>
      <c r="B158" s="72">
        <v>160</v>
      </c>
      <c r="C158" s="81">
        <f t="shared" si="20"/>
        <v>8272</v>
      </c>
      <c r="D158" s="81">
        <f t="shared" si="11"/>
        <v>4136</v>
      </c>
      <c r="E158" s="81">
        <f t="shared" si="12"/>
        <v>2757.3333333333335</v>
      </c>
      <c r="F158" s="81">
        <f t="shared" si="13"/>
        <v>2068</v>
      </c>
      <c r="G158" s="81">
        <f t="shared" si="14"/>
        <v>1654.4</v>
      </c>
      <c r="H158" s="81">
        <f t="shared" si="15"/>
        <v>1378.6666666666667</v>
      </c>
      <c r="I158" s="81">
        <f t="shared" si="16"/>
        <v>1181.7142857142858</v>
      </c>
      <c r="J158" s="81">
        <f t="shared" si="17"/>
        <v>1034</v>
      </c>
      <c r="K158" s="74">
        <f t="shared" si="18"/>
        <v>919.1111111111111</v>
      </c>
      <c r="L158" s="75">
        <f t="shared" si="19"/>
        <v>827.2</v>
      </c>
      <c r="M158" s="21" t="s">
        <v>42</v>
      </c>
    </row>
    <row r="159" spans="1:13" ht="12.75">
      <c r="A159" s="21" t="s">
        <v>41</v>
      </c>
      <c r="B159" s="72">
        <v>170</v>
      </c>
      <c r="C159" s="81">
        <f t="shared" si="20"/>
        <v>8789</v>
      </c>
      <c r="D159" s="81">
        <f t="shared" si="11"/>
        <v>4394.5</v>
      </c>
      <c r="E159" s="81">
        <f t="shared" si="12"/>
        <v>2929.6666666666665</v>
      </c>
      <c r="F159" s="81">
        <f t="shared" si="13"/>
        <v>2197.25</v>
      </c>
      <c r="G159" s="81">
        <f t="shared" si="14"/>
        <v>1757.8</v>
      </c>
      <c r="H159" s="81">
        <f t="shared" si="15"/>
        <v>1464.8333333333333</v>
      </c>
      <c r="I159" s="81">
        <f t="shared" si="16"/>
        <v>1255.5714285714287</v>
      </c>
      <c r="J159" s="81">
        <f t="shared" si="17"/>
        <v>1098.625</v>
      </c>
      <c r="K159" s="74">
        <f t="shared" si="18"/>
        <v>976.5555555555555</v>
      </c>
      <c r="L159" s="75">
        <f t="shared" si="19"/>
        <v>878.9</v>
      </c>
      <c r="M159" s="21" t="s">
        <v>42</v>
      </c>
    </row>
    <row r="160" spans="1:13" ht="12.75">
      <c r="A160" s="21" t="s">
        <v>41</v>
      </c>
      <c r="B160" s="72">
        <v>180</v>
      </c>
      <c r="C160" s="81">
        <f t="shared" si="20"/>
        <v>9306</v>
      </c>
      <c r="D160" s="81">
        <f t="shared" si="11"/>
        <v>4653</v>
      </c>
      <c r="E160" s="81">
        <f t="shared" si="12"/>
        <v>3102</v>
      </c>
      <c r="F160" s="81">
        <f t="shared" si="13"/>
        <v>2326.5</v>
      </c>
      <c r="G160" s="81">
        <f t="shared" si="14"/>
        <v>1861.2</v>
      </c>
      <c r="H160" s="81">
        <f t="shared" si="15"/>
        <v>1551</v>
      </c>
      <c r="I160" s="81">
        <f t="shared" si="16"/>
        <v>1329.4285714285713</v>
      </c>
      <c r="J160" s="81">
        <f t="shared" si="17"/>
        <v>1163.25</v>
      </c>
      <c r="K160" s="81">
        <f t="shared" si="18"/>
        <v>1034</v>
      </c>
      <c r="L160" s="75">
        <f t="shared" si="19"/>
        <v>930.6</v>
      </c>
      <c r="M160" s="21" t="s">
        <v>42</v>
      </c>
    </row>
    <row r="161" spans="1:13" ht="12.75">
      <c r="A161" s="21" t="s">
        <v>41</v>
      </c>
      <c r="B161" s="72">
        <v>190</v>
      </c>
      <c r="C161" s="81">
        <f t="shared" si="20"/>
        <v>9823</v>
      </c>
      <c r="D161" s="81">
        <f t="shared" si="11"/>
        <v>4911.5</v>
      </c>
      <c r="E161" s="81">
        <f t="shared" si="12"/>
        <v>3274.3333333333335</v>
      </c>
      <c r="F161" s="81">
        <f t="shared" si="13"/>
        <v>2455.75</v>
      </c>
      <c r="G161" s="81">
        <f t="shared" si="14"/>
        <v>1964.6</v>
      </c>
      <c r="H161" s="81">
        <f t="shared" si="15"/>
        <v>1637.1666666666667</v>
      </c>
      <c r="I161" s="81">
        <f t="shared" si="16"/>
        <v>1403.2857142857142</v>
      </c>
      <c r="J161" s="81">
        <f t="shared" si="17"/>
        <v>1227.875</v>
      </c>
      <c r="K161" s="81">
        <f t="shared" si="18"/>
        <v>1091.4444444444443</v>
      </c>
      <c r="L161" s="75">
        <f t="shared" si="19"/>
        <v>982.3</v>
      </c>
      <c r="M161" s="21" t="s">
        <v>42</v>
      </c>
    </row>
    <row r="162" spans="1:13" ht="12.75">
      <c r="A162" s="21" t="s">
        <v>41</v>
      </c>
      <c r="B162" s="72">
        <v>200</v>
      </c>
      <c r="C162" s="81">
        <f t="shared" si="20"/>
        <v>10340</v>
      </c>
      <c r="D162" s="81">
        <f t="shared" si="11"/>
        <v>5170</v>
      </c>
      <c r="E162" s="81">
        <f t="shared" si="12"/>
        <v>3446.6666666666665</v>
      </c>
      <c r="F162" s="81">
        <f t="shared" si="13"/>
        <v>2585</v>
      </c>
      <c r="G162" s="81">
        <f t="shared" si="14"/>
        <v>2068</v>
      </c>
      <c r="H162" s="81">
        <f t="shared" si="15"/>
        <v>1723.3333333333333</v>
      </c>
      <c r="I162" s="81">
        <f t="shared" si="16"/>
        <v>1477.142857142857</v>
      </c>
      <c r="J162" s="81">
        <f t="shared" si="17"/>
        <v>1292.5</v>
      </c>
      <c r="K162" s="81">
        <f t="shared" si="18"/>
        <v>1148.888888888889</v>
      </c>
      <c r="L162" s="81">
        <f t="shared" si="19"/>
        <v>1034</v>
      </c>
      <c r="M162" s="21" t="s">
        <v>42</v>
      </c>
    </row>
    <row r="163" spans="1:13" ht="12.75">
      <c r="A163" s="21" t="s">
        <v>41</v>
      </c>
      <c r="B163" s="72"/>
      <c r="C163" s="73"/>
      <c r="D163" s="73"/>
      <c r="E163" s="73"/>
      <c r="F163" s="73"/>
      <c r="G163" s="73"/>
      <c r="H163" s="73"/>
      <c r="I163" s="73"/>
      <c r="J163" s="73"/>
      <c r="K163" s="73"/>
      <c r="L163" s="76"/>
      <c r="M163" s="21" t="s">
        <v>42</v>
      </c>
    </row>
    <row r="164" spans="1:13" ht="12.75">
      <c r="A164" s="21" t="s">
        <v>41</v>
      </c>
      <c r="B164" s="72"/>
      <c r="C164" s="73"/>
      <c r="D164" s="73"/>
      <c r="E164" s="73"/>
      <c r="F164" s="73"/>
      <c r="G164" s="73"/>
      <c r="H164" s="73"/>
      <c r="I164" s="73"/>
      <c r="J164" s="73"/>
      <c r="K164" s="73"/>
      <c r="L164" s="76"/>
      <c r="M164" s="21" t="s">
        <v>42</v>
      </c>
    </row>
    <row r="165" spans="1:13" ht="26.25">
      <c r="A165" s="21" t="s">
        <v>41</v>
      </c>
      <c r="B165" s="97" t="s">
        <v>36</v>
      </c>
      <c r="C165" s="98"/>
      <c r="D165" s="98"/>
      <c r="E165" s="98"/>
      <c r="F165" s="98"/>
      <c r="G165" s="98"/>
      <c r="H165" s="98"/>
      <c r="I165" s="99"/>
      <c r="J165" s="99"/>
      <c r="K165" s="99"/>
      <c r="L165" s="100"/>
      <c r="M165" s="21" t="s">
        <v>42</v>
      </c>
    </row>
    <row r="166" spans="1:13" ht="12.75">
      <c r="A166" s="21" t="s">
        <v>41</v>
      </c>
      <c r="B166" s="77" t="s">
        <v>17</v>
      </c>
      <c r="C166" s="78" t="s">
        <v>18</v>
      </c>
      <c r="D166" s="79" t="s">
        <v>19</v>
      </c>
      <c r="E166" s="79" t="s">
        <v>20</v>
      </c>
      <c r="F166" s="79" t="s">
        <v>21</v>
      </c>
      <c r="G166" s="79" t="s">
        <v>22</v>
      </c>
      <c r="H166" s="79" t="s">
        <v>23</v>
      </c>
      <c r="I166" s="79" t="s">
        <v>24</v>
      </c>
      <c r="J166" s="79" t="s">
        <v>35</v>
      </c>
      <c r="K166" s="79" t="s">
        <v>43</v>
      </c>
      <c r="L166" s="80" t="s">
        <v>44</v>
      </c>
      <c r="M166" s="21" t="s">
        <v>42</v>
      </c>
    </row>
    <row r="167" spans="1:13" ht="12.75">
      <c r="A167" s="21" t="s">
        <v>41</v>
      </c>
      <c r="B167" s="72">
        <v>0.05</v>
      </c>
      <c r="C167" s="78"/>
      <c r="D167" s="74">
        <f aca="true" t="shared" si="21" ref="D167:D198">(B167*250)-(6*(B167*250)/100)</f>
        <v>11.75</v>
      </c>
      <c r="E167" s="74">
        <f aca="true" t="shared" si="22" ref="E167:E198">((B167*250)-(6*(B167*250)/100))/3</f>
        <v>3.9166666666666665</v>
      </c>
      <c r="F167" s="74">
        <f aca="true" t="shared" si="23" ref="F167:F198">((B167*250)-(6*(B167*250)/100))/6</f>
        <v>1.9583333333333333</v>
      </c>
      <c r="G167" s="74">
        <f aca="true" t="shared" si="24" ref="G167:G198">((B167*250)-(6*(B167*250)/100))/10</f>
        <v>1.175</v>
      </c>
      <c r="H167" s="74">
        <f aca="true" t="shared" si="25" ref="H167:H198">((B167*250)-(6*(B167*250)/100))/15</f>
        <v>0.7833333333333333</v>
      </c>
      <c r="I167" s="74">
        <f aca="true" t="shared" si="26" ref="I167:I198">((B167*250)-(6*(B167*250)/100))/21</f>
        <v>0.5595238095238095</v>
      </c>
      <c r="J167" s="74">
        <f>((B167*250)-(6*(B167*250)/100))/28</f>
        <v>0.41964285714285715</v>
      </c>
      <c r="K167" s="74">
        <f>((B167*250)-(6*(B167*250)/100))/36</f>
        <v>0.3263888888888889</v>
      </c>
      <c r="L167" s="74">
        <f>((B167*250)-(6*(B167*250)/100))/45</f>
        <v>0.2611111111111111</v>
      </c>
      <c r="M167" s="21" t="s">
        <v>42</v>
      </c>
    </row>
    <row r="168" spans="1:13" ht="12.75">
      <c r="A168" s="21" t="s">
        <v>41</v>
      </c>
      <c r="B168" s="72">
        <v>0.1</v>
      </c>
      <c r="C168" s="78"/>
      <c r="D168" s="74">
        <f t="shared" si="21"/>
        <v>23.5</v>
      </c>
      <c r="E168" s="74">
        <f t="shared" si="22"/>
        <v>7.833333333333333</v>
      </c>
      <c r="F168" s="74">
        <f t="shared" si="23"/>
        <v>3.9166666666666665</v>
      </c>
      <c r="G168" s="74">
        <f t="shared" si="24"/>
        <v>2.35</v>
      </c>
      <c r="H168" s="74">
        <f t="shared" si="25"/>
        <v>1.5666666666666667</v>
      </c>
      <c r="I168" s="74">
        <f t="shared" si="26"/>
        <v>1.119047619047619</v>
      </c>
      <c r="J168" s="74">
        <f aca="true" t="shared" si="27" ref="J168:J222">((B168*250)-(6*(B168*250)/100))/28</f>
        <v>0.8392857142857143</v>
      </c>
      <c r="K168" s="74">
        <f aca="true" t="shared" si="28" ref="K168:K222">((B168*250)-(6*(B168*250)/100))/36</f>
        <v>0.6527777777777778</v>
      </c>
      <c r="L168" s="74">
        <f aca="true" t="shared" si="29" ref="L168:L222">((B168*250)-(6*(B168*250)/100))/45</f>
        <v>0.5222222222222223</v>
      </c>
      <c r="M168" s="21" t="s">
        <v>42</v>
      </c>
    </row>
    <row r="169" spans="1:13" ht="12.75">
      <c r="A169" s="21" t="s">
        <v>41</v>
      </c>
      <c r="B169" s="72">
        <v>0.15</v>
      </c>
      <c r="C169" s="78"/>
      <c r="D169" s="74">
        <f t="shared" si="21"/>
        <v>35.25</v>
      </c>
      <c r="E169" s="74">
        <f t="shared" si="22"/>
        <v>11.75</v>
      </c>
      <c r="F169" s="74">
        <f t="shared" si="23"/>
        <v>5.875</v>
      </c>
      <c r="G169" s="74">
        <f t="shared" si="24"/>
        <v>3.525</v>
      </c>
      <c r="H169" s="74">
        <f t="shared" si="25"/>
        <v>2.35</v>
      </c>
      <c r="I169" s="74">
        <f t="shared" si="26"/>
        <v>1.6785714285714286</v>
      </c>
      <c r="J169" s="74">
        <f t="shared" si="27"/>
        <v>1.2589285714285714</v>
      </c>
      <c r="K169" s="74">
        <f t="shared" si="28"/>
        <v>0.9791666666666666</v>
      </c>
      <c r="L169" s="74">
        <f t="shared" si="29"/>
        <v>0.7833333333333333</v>
      </c>
      <c r="M169" s="21" t="s">
        <v>42</v>
      </c>
    </row>
    <row r="170" spans="1:13" ht="12.75">
      <c r="A170" s="21" t="s">
        <v>41</v>
      </c>
      <c r="B170" s="72">
        <v>0.2</v>
      </c>
      <c r="C170" s="78"/>
      <c r="D170" s="74">
        <f t="shared" si="21"/>
        <v>47</v>
      </c>
      <c r="E170" s="74">
        <f t="shared" si="22"/>
        <v>15.666666666666666</v>
      </c>
      <c r="F170" s="74">
        <f t="shared" si="23"/>
        <v>7.833333333333333</v>
      </c>
      <c r="G170" s="74">
        <f t="shared" si="24"/>
        <v>4.7</v>
      </c>
      <c r="H170" s="74">
        <f t="shared" si="25"/>
        <v>3.1333333333333333</v>
      </c>
      <c r="I170" s="74">
        <f t="shared" si="26"/>
        <v>2.238095238095238</v>
      </c>
      <c r="J170" s="74">
        <f t="shared" si="27"/>
        <v>1.6785714285714286</v>
      </c>
      <c r="K170" s="74">
        <f t="shared" si="28"/>
        <v>1.3055555555555556</v>
      </c>
      <c r="L170" s="74">
        <f t="shared" si="29"/>
        <v>1.0444444444444445</v>
      </c>
      <c r="M170" s="21" t="s">
        <v>42</v>
      </c>
    </row>
    <row r="171" spans="1:13" ht="12.75">
      <c r="A171" s="21" t="s">
        <v>41</v>
      </c>
      <c r="B171" s="72">
        <v>0.25</v>
      </c>
      <c r="C171" s="78"/>
      <c r="D171" s="74">
        <f t="shared" si="21"/>
        <v>58.75</v>
      </c>
      <c r="E171" s="74">
        <f t="shared" si="22"/>
        <v>19.583333333333332</v>
      </c>
      <c r="F171" s="74">
        <f t="shared" si="23"/>
        <v>9.791666666666666</v>
      </c>
      <c r="G171" s="74">
        <f t="shared" si="24"/>
        <v>5.875</v>
      </c>
      <c r="H171" s="74">
        <f t="shared" si="25"/>
        <v>3.9166666666666665</v>
      </c>
      <c r="I171" s="74">
        <f t="shared" si="26"/>
        <v>2.7976190476190474</v>
      </c>
      <c r="J171" s="74">
        <f t="shared" si="27"/>
        <v>2.0982142857142856</v>
      </c>
      <c r="K171" s="74">
        <f t="shared" si="28"/>
        <v>1.6319444444444444</v>
      </c>
      <c r="L171" s="74">
        <f t="shared" si="29"/>
        <v>1.3055555555555556</v>
      </c>
      <c r="M171" s="21" t="s">
        <v>42</v>
      </c>
    </row>
    <row r="172" spans="1:13" ht="12.75">
      <c r="A172" s="21" t="s">
        <v>41</v>
      </c>
      <c r="B172" s="72">
        <v>0.3</v>
      </c>
      <c r="C172" s="78"/>
      <c r="D172" s="74">
        <f t="shared" si="21"/>
        <v>70.5</v>
      </c>
      <c r="E172" s="74">
        <f t="shared" si="22"/>
        <v>23.5</v>
      </c>
      <c r="F172" s="74">
        <f t="shared" si="23"/>
        <v>11.75</v>
      </c>
      <c r="G172" s="74">
        <f t="shared" si="24"/>
        <v>7.05</v>
      </c>
      <c r="H172" s="74">
        <f t="shared" si="25"/>
        <v>4.7</v>
      </c>
      <c r="I172" s="74">
        <f t="shared" si="26"/>
        <v>3.357142857142857</v>
      </c>
      <c r="J172" s="74">
        <f t="shared" si="27"/>
        <v>2.517857142857143</v>
      </c>
      <c r="K172" s="74">
        <f t="shared" si="28"/>
        <v>1.9583333333333333</v>
      </c>
      <c r="L172" s="74">
        <f t="shared" si="29"/>
        <v>1.5666666666666667</v>
      </c>
      <c r="M172" s="21" t="s">
        <v>42</v>
      </c>
    </row>
    <row r="173" spans="1:13" ht="12.75">
      <c r="A173" s="21" t="s">
        <v>41</v>
      </c>
      <c r="B173" s="72">
        <v>0.35</v>
      </c>
      <c r="C173" s="78"/>
      <c r="D173" s="74">
        <f t="shared" si="21"/>
        <v>82.25</v>
      </c>
      <c r="E173" s="74">
        <f t="shared" si="22"/>
        <v>27.416666666666668</v>
      </c>
      <c r="F173" s="74">
        <f t="shared" si="23"/>
        <v>13.708333333333334</v>
      </c>
      <c r="G173" s="74">
        <f t="shared" si="24"/>
        <v>8.225</v>
      </c>
      <c r="H173" s="74">
        <f t="shared" si="25"/>
        <v>5.483333333333333</v>
      </c>
      <c r="I173" s="74">
        <f t="shared" si="26"/>
        <v>3.9166666666666665</v>
      </c>
      <c r="J173" s="74">
        <f t="shared" si="27"/>
        <v>2.9375</v>
      </c>
      <c r="K173" s="74">
        <f t="shared" si="28"/>
        <v>2.2847222222222223</v>
      </c>
      <c r="L173" s="74">
        <f t="shared" si="29"/>
        <v>1.8277777777777777</v>
      </c>
      <c r="M173" s="21" t="s">
        <v>42</v>
      </c>
    </row>
    <row r="174" spans="1:13" ht="12.75">
      <c r="A174" s="21" t="s">
        <v>41</v>
      </c>
      <c r="B174" s="72">
        <v>0.4</v>
      </c>
      <c r="C174" s="78"/>
      <c r="D174" s="74">
        <f t="shared" si="21"/>
        <v>94</v>
      </c>
      <c r="E174" s="74">
        <f t="shared" si="22"/>
        <v>31.333333333333332</v>
      </c>
      <c r="F174" s="74">
        <f t="shared" si="23"/>
        <v>15.666666666666666</v>
      </c>
      <c r="G174" s="74">
        <f t="shared" si="24"/>
        <v>9.4</v>
      </c>
      <c r="H174" s="74">
        <f t="shared" si="25"/>
        <v>6.266666666666667</v>
      </c>
      <c r="I174" s="74">
        <f t="shared" si="26"/>
        <v>4.476190476190476</v>
      </c>
      <c r="J174" s="74">
        <f t="shared" si="27"/>
        <v>3.357142857142857</v>
      </c>
      <c r="K174" s="74">
        <f t="shared" si="28"/>
        <v>2.611111111111111</v>
      </c>
      <c r="L174" s="74">
        <f t="shared" si="29"/>
        <v>2.088888888888889</v>
      </c>
      <c r="M174" s="21" t="s">
        <v>42</v>
      </c>
    </row>
    <row r="175" spans="1:13" ht="12.75">
      <c r="A175" s="21" t="s">
        <v>41</v>
      </c>
      <c r="B175" s="72">
        <v>0.45</v>
      </c>
      <c r="C175" s="78"/>
      <c r="D175" s="74">
        <f t="shared" si="21"/>
        <v>105.75</v>
      </c>
      <c r="E175" s="74">
        <f t="shared" si="22"/>
        <v>35.25</v>
      </c>
      <c r="F175" s="74">
        <f t="shared" si="23"/>
        <v>17.625</v>
      </c>
      <c r="G175" s="74">
        <f t="shared" si="24"/>
        <v>10.575</v>
      </c>
      <c r="H175" s="74">
        <f t="shared" si="25"/>
        <v>7.05</v>
      </c>
      <c r="I175" s="74">
        <f t="shared" si="26"/>
        <v>5.035714285714286</v>
      </c>
      <c r="J175" s="74">
        <f t="shared" si="27"/>
        <v>3.7767857142857144</v>
      </c>
      <c r="K175" s="74">
        <f t="shared" si="28"/>
        <v>2.9375</v>
      </c>
      <c r="L175" s="74">
        <f t="shared" si="29"/>
        <v>2.35</v>
      </c>
      <c r="M175" s="21" t="s">
        <v>42</v>
      </c>
    </row>
    <row r="176" spans="1:13" ht="12.75">
      <c r="A176" s="21" t="s">
        <v>41</v>
      </c>
      <c r="B176" s="72">
        <v>0.5</v>
      </c>
      <c r="C176" s="78"/>
      <c r="D176" s="74">
        <f t="shared" si="21"/>
        <v>117.5</v>
      </c>
      <c r="E176" s="74">
        <f t="shared" si="22"/>
        <v>39.166666666666664</v>
      </c>
      <c r="F176" s="74">
        <f t="shared" si="23"/>
        <v>19.583333333333332</v>
      </c>
      <c r="G176" s="74">
        <f t="shared" si="24"/>
        <v>11.75</v>
      </c>
      <c r="H176" s="74">
        <f t="shared" si="25"/>
        <v>7.833333333333333</v>
      </c>
      <c r="I176" s="74">
        <f t="shared" si="26"/>
        <v>5.595238095238095</v>
      </c>
      <c r="J176" s="74">
        <f t="shared" si="27"/>
        <v>4.196428571428571</v>
      </c>
      <c r="K176" s="74">
        <f t="shared" si="28"/>
        <v>3.263888888888889</v>
      </c>
      <c r="L176" s="74">
        <f t="shared" si="29"/>
        <v>2.611111111111111</v>
      </c>
      <c r="M176" s="21" t="s">
        <v>42</v>
      </c>
    </row>
    <row r="177" spans="1:13" ht="12.75">
      <c r="A177" s="21" t="s">
        <v>41</v>
      </c>
      <c r="B177" s="72">
        <v>1</v>
      </c>
      <c r="C177" s="78"/>
      <c r="D177" s="74">
        <f t="shared" si="21"/>
        <v>235</v>
      </c>
      <c r="E177" s="74">
        <f t="shared" si="22"/>
        <v>78.33333333333333</v>
      </c>
      <c r="F177" s="74">
        <f t="shared" si="23"/>
        <v>39.166666666666664</v>
      </c>
      <c r="G177" s="74">
        <f t="shared" si="24"/>
        <v>23.5</v>
      </c>
      <c r="H177" s="74">
        <f t="shared" si="25"/>
        <v>15.666666666666666</v>
      </c>
      <c r="I177" s="74">
        <f t="shared" si="26"/>
        <v>11.19047619047619</v>
      </c>
      <c r="J177" s="74">
        <f t="shared" si="27"/>
        <v>8.392857142857142</v>
      </c>
      <c r="K177" s="74">
        <f t="shared" si="28"/>
        <v>6.527777777777778</v>
      </c>
      <c r="L177" s="74">
        <f t="shared" si="29"/>
        <v>5.222222222222222</v>
      </c>
      <c r="M177" s="21" t="s">
        <v>42</v>
      </c>
    </row>
    <row r="178" spans="1:13" ht="12.75">
      <c r="A178" s="21" t="s">
        <v>41</v>
      </c>
      <c r="B178" s="72">
        <v>1.5</v>
      </c>
      <c r="C178" s="78"/>
      <c r="D178" s="74">
        <f t="shared" si="21"/>
        <v>352.5</v>
      </c>
      <c r="E178" s="74">
        <f t="shared" si="22"/>
        <v>117.5</v>
      </c>
      <c r="F178" s="74">
        <f t="shared" si="23"/>
        <v>58.75</v>
      </c>
      <c r="G178" s="74">
        <f t="shared" si="24"/>
        <v>35.25</v>
      </c>
      <c r="H178" s="74">
        <f t="shared" si="25"/>
        <v>23.5</v>
      </c>
      <c r="I178" s="74">
        <f t="shared" si="26"/>
        <v>16.785714285714285</v>
      </c>
      <c r="J178" s="74">
        <f t="shared" si="27"/>
        <v>12.589285714285714</v>
      </c>
      <c r="K178" s="74">
        <f t="shared" si="28"/>
        <v>9.791666666666666</v>
      </c>
      <c r="L178" s="74">
        <f t="shared" si="29"/>
        <v>7.833333333333333</v>
      </c>
      <c r="M178" s="21" t="s">
        <v>42</v>
      </c>
    </row>
    <row r="179" spans="1:13" ht="12.75">
      <c r="A179" s="21" t="s">
        <v>41</v>
      </c>
      <c r="B179" s="72">
        <v>2</v>
      </c>
      <c r="C179" s="78"/>
      <c r="D179" s="74">
        <f t="shared" si="21"/>
        <v>470</v>
      </c>
      <c r="E179" s="74">
        <f t="shared" si="22"/>
        <v>156.66666666666666</v>
      </c>
      <c r="F179" s="74">
        <f t="shared" si="23"/>
        <v>78.33333333333333</v>
      </c>
      <c r="G179" s="74">
        <f t="shared" si="24"/>
        <v>47</v>
      </c>
      <c r="H179" s="74">
        <f t="shared" si="25"/>
        <v>31.333333333333332</v>
      </c>
      <c r="I179" s="74">
        <f t="shared" si="26"/>
        <v>22.38095238095238</v>
      </c>
      <c r="J179" s="74">
        <f t="shared" si="27"/>
        <v>16.785714285714285</v>
      </c>
      <c r="K179" s="74">
        <f t="shared" si="28"/>
        <v>13.055555555555555</v>
      </c>
      <c r="L179" s="74">
        <f t="shared" si="29"/>
        <v>10.444444444444445</v>
      </c>
      <c r="M179" s="21" t="s">
        <v>42</v>
      </c>
    </row>
    <row r="180" spans="1:13" ht="12.75">
      <c r="A180" s="21" t="s">
        <v>41</v>
      </c>
      <c r="B180" s="72">
        <v>2.5</v>
      </c>
      <c r="C180" s="78"/>
      <c r="D180" s="74">
        <f t="shared" si="21"/>
        <v>587.5</v>
      </c>
      <c r="E180" s="74">
        <f t="shared" si="22"/>
        <v>195.83333333333334</v>
      </c>
      <c r="F180" s="74">
        <f t="shared" si="23"/>
        <v>97.91666666666667</v>
      </c>
      <c r="G180" s="74">
        <f t="shared" si="24"/>
        <v>58.75</v>
      </c>
      <c r="H180" s="74">
        <f t="shared" si="25"/>
        <v>39.166666666666664</v>
      </c>
      <c r="I180" s="74">
        <f t="shared" si="26"/>
        <v>27.976190476190474</v>
      </c>
      <c r="J180" s="74">
        <f t="shared" si="27"/>
        <v>20.982142857142858</v>
      </c>
      <c r="K180" s="74">
        <f t="shared" si="28"/>
        <v>16.319444444444443</v>
      </c>
      <c r="L180" s="74">
        <f t="shared" si="29"/>
        <v>13.055555555555555</v>
      </c>
      <c r="M180" s="21" t="s">
        <v>42</v>
      </c>
    </row>
    <row r="181" spans="1:13" ht="12.75">
      <c r="A181" s="21" t="s">
        <v>41</v>
      </c>
      <c r="B181" s="72">
        <v>3</v>
      </c>
      <c r="C181" s="78"/>
      <c r="D181" s="74">
        <f t="shared" si="21"/>
        <v>705</v>
      </c>
      <c r="E181" s="74">
        <f t="shared" si="22"/>
        <v>235</v>
      </c>
      <c r="F181" s="74">
        <f t="shared" si="23"/>
        <v>117.5</v>
      </c>
      <c r="G181" s="74">
        <f t="shared" si="24"/>
        <v>70.5</v>
      </c>
      <c r="H181" s="74">
        <f t="shared" si="25"/>
        <v>47</v>
      </c>
      <c r="I181" s="74">
        <f t="shared" si="26"/>
        <v>33.57142857142857</v>
      </c>
      <c r="J181" s="74">
        <f t="shared" si="27"/>
        <v>25.178571428571427</v>
      </c>
      <c r="K181" s="74">
        <f t="shared" si="28"/>
        <v>19.583333333333332</v>
      </c>
      <c r="L181" s="74">
        <f t="shared" si="29"/>
        <v>15.666666666666666</v>
      </c>
      <c r="M181" s="21" t="s">
        <v>42</v>
      </c>
    </row>
    <row r="182" spans="1:13" ht="12.75">
      <c r="A182" s="21" t="s">
        <v>41</v>
      </c>
      <c r="B182" s="72">
        <v>3.5</v>
      </c>
      <c r="C182" s="78"/>
      <c r="D182" s="74">
        <f t="shared" si="21"/>
        <v>822.5</v>
      </c>
      <c r="E182" s="74">
        <f t="shared" si="22"/>
        <v>274.1666666666667</v>
      </c>
      <c r="F182" s="74">
        <f t="shared" si="23"/>
        <v>137.08333333333334</v>
      </c>
      <c r="G182" s="74">
        <f t="shared" si="24"/>
        <v>82.25</v>
      </c>
      <c r="H182" s="74">
        <f t="shared" si="25"/>
        <v>54.833333333333336</v>
      </c>
      <c r="I182" s="74">
        <f t="shared" si="26"/>
        <v>39.166666666666664</v>
      </c>
      <c r="J182" s="74">
        <f t="shared" si="27"/>
        <v>29.375</v>
      </c>
      <c r="K182" s="74">
        <f t="shared" si="28"/>
        <v>22.84722222222222</v>
      </c>
      <c r="L182" s="74">
        <f t="shared" si="29"/>
        <v>18.27777777777778</v>
      </c>
      <c r="M182" s="21" t="s">
        <v>42</v>
      </c>
    </row>
    <row r="183" spans="1:13" ht="12.75">
      <c r="A183" s="21" t="s">
        <v>41</v>
      </c>
      <c r="B183" s="72">
        <v>4</v>
      </c>
      <c r="C183" s="78"/>
      <c r="D183" s="74">
        <f t="shared" si="21"/>
        <v>940</v>
      </c>
      <c r="E183" s="74">
        <f t="shared" si="22"/>
        <v>313.3333333333333</v>
      </c>
      <c r="F183" s="74">
        <f t="shared" si="23"/>
        <v>156.66666666666666</v>
      </c>
      <c r="G183" s="74">
        <f t="shared" si="24"/>
        <v>94</v>
      </c>
      <c r="H183" s="74">
        <f t="shared" si="25"/>
        <v>62.666666666666664</v>
      </c>
      <c r="I183" s="74">
        <f t="shared" si="26"/>
        <v>44.76190476190476</v>
      </c>
      <c r="J183" s="74">
        <f t="shared" si="27"/>
        <v>33.57142857142857</v>
      </c>
      <c r="K183" s="74">
        <f t="shared" si="28"/>
        <v>26.11111111111111</v>
      </c>
      <c r="L183" s="74">
        <f t="shared" si="29"/>
        <v>20.88888888888889</v>
      </c>
      <c r="M183" s="21" t="s">
        <v>42</v>
      </c>
    </row>
    <row r="184" spans="1:13" ht="12.75">
      <c r="A184" s="21" t="s">
        <v>41</v>
      </c>
      <c r="B184" s="72">
        <v>4.5</v>
      </c>
      <c r="C184" s="78"/>
      <c r="D184" s="81">
        <f t="shared" si="21"/>
        <v>1057.5</v>
      </c>
      <c r="E184" s="74">
        <f t="shared" si="22"/>
        <v>352.5</v>
      </c>
      <c r="F184" s="74">
        <f t="shared" si="23"/>
        <v>176.25</v>
      </c>
      <c r="G184" s="74">
        <f t="shared" si="24"/>
        <v>105.75</v>
      </c>
      <c r="H184" s="74">
        <f t="shared" si="25"/>
        <v>70.5</v>
      </c>
      <c r="I184" s="74">
        <f t="shared" si="26"/>
        <v>50.357142857142854</v>
      </c>
      <c r="J184" s="74">
        <f t="shared" si="27"/>
        <v>37.767857142857146</v>
      </c>
      <c r="K184" s="74">
        <f t="shared" si="28"/>
        <v>29.375</v>
      </c>
      <c r="L184" s="74">
        <f t="shared" si="29"/>
        <v>23.5</v>
      </c>
      <c r="M184" s="21" t="s">
        <v>42</v>
      </c>
    </row>
    <row r="185" spans="1:13" ht="12.75">
      <c r="A185" s="21" t="s">
        <v>41</v>
      </c>
      <c r="B185" s="72">
        <v>5</v>
      </c>
      <c r="C185" s="78"/>
      <c r="D185" s="81">
        <f t="shared" si="21"/>
        <v>1175</v>
      </c>
      <c r="E185" s="74">
        <f t="shared" si="22"/>
        <v>391.6666666666667</v>
      </c>
      <c r="F185" s="74">
        <f t="shared" si="23"/>
        <v>195.83333333333334</v>
      </c>
      <c r="G185" s="74">
        <f t="shared" si="24"/>
        <v>117.5</v>
      </c>
      <c r="H185" s="74">
        <f t="shared" si="25"/>
        <v>78.33333333333333</v>
      </c>
      <c r="I185" s="74">
        <f t="shared" si="26"/>
        <v>55.95238095238095</v>
      </c>
      <c r="J185" s="74">
        <f t="shared" si="27"/>
        <v>41.964285714285715</v>
      </c>
      <c r="K185" s="74">
        <f t="shared" si="28"/>
        <v>32.638888888888886</v>
      </c>
      <c r="L185" s="74">
        <f t="shared" si="29"/>
        <v>26.11111111111111</v>
      </c>
      <c r="M185" s="21" t="s">
        <v>42</v>
      </c>
    </row>
    <row r="186" spans="1:13" ht="12.75">
      <c r="A186" s="21" t="s">
        <v>41</v>
      </c>
      <c r="B186" s="72">
        <v>5.5</v>
      </c>
      <c r="C186" s="78"/>
      <c r="D186" s="81">
        <f t="shared" si="21"/>
        <v>1292.5</v>
      </c>
      <c r="E186" s="74">
        <f t="shared" si="22"/>
        <v>430.8333333333333</v>
      </c>
      <c r="F186" s="74">
        <f t="shared" si="23"/>
        <v>215.41666666666666</v>
      </c>
      <c r="G186" s="74">
        <f t="shared" si="24"/>
        <v>129.25</v>
      </c>
      <c r="H186" s="74">
        <f t="shared" si="25"/>
        <v>86.16666666666667</v>
      </c>
      <c r="I186" s="74">
        <f t="shared" si="26"/>
        <v>61.54761904761905</v>
      </c>
      <c r="J186" s="74">
        <f t="shared" si="27"/>
        <v>46.160714285714285</v>
      </c>
      <c r="K186" s="74">
        <f t="shared" si="28"/>
        <v>35.90277777777778</v>
      </c>
      <c r="L186" s="74">
        <f t="shared" si="29"/>
        <v>28.72222222222222</v>
      </c>
      <c r="M186" s="21" t="s">
        <v>42</v>
      </c>
    </row>
    <row r="187" spans="1:13" ht="12.75">
      <c r="A187" s="21" t="s">
        <v>41</v>
      </c>
      <c r="B187" s="72">
        <v>6</v>
      </c>
      <c r="C187" s="78"/>
      <c r="D187" s="81">
        <f t="shared" si="21"/>
        <v>1410</v>
      </c>
      <c r="E187" s="74">
        <f t="shared" si="22"/>
        <v>470</v>
      </c>
      <c r="F187" s="74">
        <f t="shared" si="23"/>
        <v>235</v>
      </c>
      <c r="G187" s="74">
        <f t="shared" si="24"/>
        <v>141</v>
      </c>
      <c r="H187" s="74">
        <f t="shared" si="25"/>
        <v>94</v>
      </c>
      <c r="I187" s="74">
        <f t="shared" si="26"/>
        <v>67.14285714285714</v>
      </c>
      <c r="J187" s="74">
        <f t="shared" si="27"/>
        <v>50.357142857142854</v>
      </c>
      <c r="K187" s="74">
        <f t="shared" si="28"/>
        <v>39.166666666666664</v>
      </c>
      <c r="L187" s="74">
        <f t="shared" si="29"/>
        <v>31.333333333333332</v>
      </c>
      <c r="M187" s="21" t="s">
        <v>42</v>
      </c>
    </row>
    <row r="188" spans="1:13" ht="12.75">
      <c r="A188" s="21" t="s">
        <v>41</v>
      </c>
      <c r="B188" s="72">
        <v>6.5</v>
      </c>
      <c r="C188" s="78"/>
      <c r="D188" s="81">
        <f t="shared" si="21"/>
        <v>1527.5</v>
      </c>
      <c r="E188" s="74">
        <f t="shared" si="22"/>
        <v>509.1666666666667</v>
      </c>
      <c r="F188" s="74">
        <f t="shared" si="23"/>
        <v>254.58333333333334</v>
      </c>
      <c r="G188" s="74">
        <f t="shared" si="24"/>
        <v>152.75</v>
      </c>
      <c r="H188" s="74">
        <f t="shared" si="25"/>
        <v>101.83333333333333</v>
      </c>
      <c r="I188" s="74">
        <f t="shared" si="26"/>
        <v>72.73809523809524</v>
      </c>
      <c r="J188" s="74">
        <f t="shared" si="27"/>
        <v>54.55357142857143</v>
      </c>
      <c r="K188" s="74">
        <f t="shared" si="28"/>
        <v>42.43055555555556</v>
      </c>
      <c r="L188" s="74">
        <f t="shared" si="29"/>
        <v>33.94444444444444</v>
      </c>
      <c r="M188" s="21" t="s">
        <v>42</v>
      </c>
    </row>
    <row r="189" spans="1:13" ht="12.75">
      <c r="A189" s="21" t="s">
        <v>41</v>
      </c>
      <c r="B189" s="72">
        <v>7</v>
      </c>
      <c r="C189" s="78"/>
      <c r="D189" s="81">
        <f t="shared" si="21"/>
        <v>1645</v>
      </c>
      <c r="E189" s="74">
        <f t="shared" si="22"/>
        <v>548.3333333333334</v>
      </c>
      <c r="F189" s="74">
        <f t="shared" si="23"/>
        <v>274.1666666666667</v>
      </c>
      <c r="G189" s="74">
        <f t="shared" si="24"/>
        <v>164.5</v>
      </c>
      <c r="H189" s="74">
        <f t="shared" si="25"/>
        <v>109.66666666666667</v>
      </c>
      <c r="I189" s="74">
        <f t="shared" si="26"/>
        <v>78.33333333333333</v>
      </c>
      <c r="J189" s="74">
        <f t="shared" si="27"/>
        <v>58.75</v>
      </c>
      <c r="K189" s="74">
        <f t="shared" si="28"/>
        <v>45.69444444444444</v>
      </c>
      <c r="L189" s="74">
        <f t="shared" si="29"/>
        <v>36.55555555555556</v>
      </c>
      <c r="M189" s="21" t="s">
        <v>42</v>
      </c>
    </row>
    <row r="190" spans="1:13" ht="12.75">
      <c r="A190" s="21" t="s">
        <v>41</v>
      </c>
      <c r="B190" s="72">
        <v>7.5</v>
      </c>
      <c r="C190" s="78"/>
      <c r="D190" s="81">
        <f t="shared" si="21"/>
        <v>1762.5</v>
      </c>
      <c r="E190" s="74">
        <f t="shared" si="22"/>
        <v>587.5</v>
      </c>
      <c r="F190" s="74">
        <f t="shared" si="23"/>
        <v>293.75</v>
      </c>
      <c r="G190" s="74">
        <f t="shared" si="24"/>
        <v>176.25</v>
      </c>
      <c r="H190" s="74">
        <f t="shared" si="25"/>
        <v>117.5</v>
      </c>
      <c r="I190" s="74">
        <f t="shared" si="26"/>
        <v>83.92857142857143</v>
      </c>
      <c r="J190" s="74">
        <f t="shared" si="27"/>
        <v>62.94642857142857</v>
      </c>
      <c r="K190" s="74">
        <f t="shared" si="28"/>
        <v>48.958333333333336</v>
      </c>
      <c r="L190" s="74">
        <f t="shared" si="29"/>
        <v>39.166666666666664</v>
      </c>
      <c r="M190" s="21" t="s">
        <v>42</v>
      </c>
    </row>
    <row r="191" spans="1:13" ht="12.75">
      <c r="A191" s="21" t="s">
        <v>41</v>
      </c>
      <c r="B191" s="72">
        <v>8</v>
      </c>
      <c r="C191" s="78"/>
      <c r="D191" s="81">
        <f t="shared" si="21"/>
        <v>1880</v>
      </c>
      <c r="E191" s="74">
        <f t="shared" si="22"/>
        <v>626.6666666666666</v>
      </c>
      <c r="F191" s="74">
        <f t="shared" si="23"/>
        <v>313.3333333333333</v>
      </c>
      <c r="G191" s="74">
        <f t="shared" si="24"/>
        <v>188</v>
      </c>
      <c r="H191" s="74">
        <f t="shared" si="25"/>
        <v>125.33333333333333</v>
      </c>
      <c r="I191" s="74">
        <f t="shared" si="26"/>
        <v>89.52380952380952</v>
      </c>
      <c r="J191" s="74">
        <f t="shared" si="27"/>
        <v>67.14285714285714</v>
      </c>
      <c r="K191" s="74">
        <f t="shared" si="28"/>
        <v>52.22222222222222</v>
      </c>
      <c r="L191" s="74">
        <f t="shared" si="29"/>
        <v>41.77777777777778</v>
      </c>
      <c r="M191" s="21" t="s">
        <v>42</v>
      </c>
    </row>
    <row r="192" spans="1:13" ht="12.75">
      <c r="A192" s="21" t="s">
        <v>41</v>
      </c>
      <c r="B192" s="72">
        <v>8.5</v>
      </c>
      <c r="C192" s="78"/>
      <c r="D192" s="81">
        <f t="shared" si="21"/>
        <v>1997.5</v>
      </c>
      <c r="E192" s="74">
        <f t="shared" si="22"/>
        <v>665.8333333333334</v>
      </c>
      <c r="F192" s="74">
        <f t="shared" si="23"/>
        <v>332.9166666666667</v>
      </c>
      <c r="G192" s="74">
        <f t="shared" si="24"/>
        <v>199.75</v>
      </c>
      <c r="H192" s="74">
        <f t="shared" si="25"/>
        <v>133.16666666666666</v>
      </c>
      <c r="I192" s="74">
        <f t="shared" si="26"/>
        <v>95.11904761904762</v>
      </c>
      <c r="J192" s="74">
        <f t="shared" si="27"/>
        <v>71.33928571428571</v>
      </c>
      <c r="K192" s="74">
        <f t="shared" si="28"/>
        <v>55.486111111111114</v>
      </c>
      <c r="L192" s="74">
        <f t="shared" si="29"/>
        <v>44.388888888888886</v>
      </c>
      <c r="M192" s="21" t="s">
        <v>42</v>
      </c>
    </row>
    <row r="193" spans="1:13" ht="12.75">
      <c r="A193" s="21" t="s">
        <v>41</v>
      </c>
      <c r="B193" s="72">
        <v>9</v>
      </c>
      <c r="C193" s="78"/>
      <c r="D193" s="81">
        <f t="shared" si="21"/>
        <v>2115</v>
      </c>
      <c r="E193" s="74">
        <f t="shared" si="22"/>
        <v>705</v>
      </c>
      <c r="F193" s="74">
        <f t="shared" si="23"/>
        <v>352.5</v>
      </c>
      <c r="G193" s="74">
        <f t="shared" si="24"/>
        <v>211.5</v>
      </c>
      <c r="H193" s="74">
        <f t="shared" si="25"/>
        <v>141</v>
      </c>
      <c r="I193" s="74">
        <f t="shared" si="26"/>
        <v>100.71428571428571</v>
      </c>
      <c r="J193" s="74">
        <f t="shared" si="27"/>
        <v>75.53571428571429</v>
      </c>
      <c r="K193" s="74">
        <f t="shared" si="28"/>
        <v>58.75</v>
      </c>
      <c r="L193" s="74">
        <f t="shared" si="29"/>
        <v>47</v>
      </c>
      <c r="M193" s="21" t="s">
        <v>42</v>
      </c>
    </row>
    <row r="194" spans="1:13" ht="12.75">
      <c r="A194" s="21" t="s">
        <v>41</v>
      </c>
      <c r="B194" s="72">
        <v>9.5</v>
      </c>
      <c r="C194" s="78"/>
      <c r="D194" s="81">
        <f t="shared" si="21"/>
        <v>2232.5</v>
      </c>
      <c r="E194" s="74">
        <f t="shared" si="22"/>
        <v>744.1666666666666</v>
      </c>
      <c r="F194" s="74">
        <f t="shared" si="23"/>
        <v>372.0833333333333</v>
      </c>
      <c r="G194" s="74">
        <f t="shared" si="24"/>
        <v>223.25</v>
      </c>
      <c r="H194" s="74">
        <f t="shared" si="25"/>
        <v>148.83333333333334</v>
      </c>
      <c r="I194" s="74">
        <f t="shared" si="26"/>
        <v>106.30952380952381</v>
      </c>
      <c r="J194" s="74">
        <f t="shared" si="27"/>
        <v>79.73214285714286</v>
      </c>
      <c r="K194" s="74">
        <f t="shared" si="28"/>
        <v>62.013888888888886</v>
      </c>
      <c r="L194" s="74">
        <f t="shared" si="29"/>
        <v>49.611111111111114</v>
      </c>
      <c r="M194" s="21" t="s">
        <v>42</v>
      </c>
    </row>
    <row r="195" spans="1:13" ht="12.75">
      <c r="A195" s="21" t="s">
        <v>41</v>
      </c>
      <c r="B195" s="72">
        <v>10</v>
      </c>
      <c r="C195" s="78"/>
      <c r="D195" s="81">
        <f t="shared" si="21"/>
        <v>2350</v>
      </c>
      <c r="E195" s="74">
        <f t="shared" si="22"/>
        <v>783.3333333333334</v>
      </c>
      <c r="F195" s="74">
        <f t="shared" si="23"/>
        <v>391.6666666666667</v>
      </c>
      <c r="G195" s="74">
        <f t="shared" si="24"/>
        <v>235</v>
      </c>
      <c r="H195" s="74">
        <f t="shared" si="25"/>
        <v>156.66666666666666</v>
      </c>
      <c r="I195" s="74">
        <f t="shared" si="26"/>
        <v>111.9047619047619</v>
      </c>
      <c r="J195" s="74">
        <f t="shared" si="27"/>
        <v>83.92857142857143</v>
      </c>
      <c r="K195" s="74">
        <f t="shared" si="28"/>
        <v>65.27777777777777</v>
      </c>
      <c r="L195" s="74">
        <f t="shared" si="29"/>
        <v>52.22222222222222</v>
      </c>
      <c r="M195" s="21" t="s">
        <v>42</v>
      </c>
    </row>
    <row r="196" spans="1:13" ht="12.75">
      <c r="A196" s="21" t="s">
        <v>41</v>
      </c>
      <c r="B196" s="72">
        <v>11</v>
      </c>
      <c r="C196" s="78"/>
      <c r="D196" s="81">
        <f t="shared" si="21"/>
        <v>2585</v>
      </c>
      <c r="E196" s="74">
        <f t="shared" si="22"/>
        <v>861.6666666666666</v>
      </c>
      <c r="F196" s="74">
        <f t="shared" si="23"/>
        <v>430.8333333333333</v>
      </c>
      <c r="G196" s="74">
        <f t="shared" si="24"/>
        <v>258.5</v>
      </c>
      <c r="H196" s="74">
        <f t="shared" si="25"/>
        <v>172.33333333333334</v>
      </c>
      <c r="I196" s="74">
        <f t="shared" si="26"/>
        <v>123.0952380952381</v>
      </c>
      <c r="J196" s="74">
        <f t="shared" si="27"/>
        <v>92.32142857142857</v>
      </c>
      <c r="K196" s="74">
        <f t="shared" si="28"/>
        <v>71.80555555555556</v>
      </c>
      <c r="L196" s="74">
        <f t="shared" si="29"/>
        <v>57.44444444444444</v>
      </c>
      <c r="M196" s="21" t="s">
        <v>42</v>
      </c>
    </row>
    <row r="197" spans="1:13" ht="12.75">
      <c r="A197" s="21" t="s">
        <v>41</v>
      </c>
      <c r="B197" s="72">
        <v>12</v>
      </c>
      <c r="C197" s="78"/>
      <c r="D197" s="81">
        <f t="shared" si="21"/>
        <v>2820</v>
      </c>
      <c r="E197" s="74">
        <f t="shared" si="22"/>
        <v>940</v>
      </c>
      <c r="F197" s="74">
        <f t="shared" si="23"/>
        <v>470</v>
      </c>
      <c r="G197" s="74">
        <f t="shared" si="24"/>
        <v>282</v>
      </c>
      <c r="H197" s="74">
        <f t="shared" si="25"/>
        <v>188</v>
      </c>
      <c r="I197" s="74">
        <f t="shared" si="26"/>
        <v>134.28571428571428</v>
      </c>
      <c r="J197" s="74">
        <f t="shared" si="27"/>
        <v>100.71428571428571</v>
      </c>
      <c r="K197" s="74">
        <f t="shared" si="28"/>
        <v>78.33333333333333</v>
      </c>
      <c r="L197" s="74">
        <f t="shared" si="29"/>
        <v>62.666666666666664</v>
      </c>
      <c r="M197" s="21" t="s">
        <v>42</v>
      </c>
    </row>
    <row r="198" spans="1:13" ht="12.75">
      <c r="A198" s="21" t="s">
        <v>41</v>
      </c>
      <c r="B198" s="72">
        <v>13</v>
      </c>
      <c r="C198" s="78"/>
      <c r="D198" s="81">
        <f t="shared" si="21"/>
        <v>3055</v>
      </c>
      <c r="E198" s="81">
        <f t="shared" si="22"/>
        <v>1018.3333333333334</v>
      </c>
      <c r="F198" s="74">
        <f t="shared" si="23"/>
        <v>509.1666666666667</v>
      </c>
      <c r="G198" s="74">
        <f t="shared" si="24"/>
        <v>305.5</v>
      </c>
      <c r="H198" s="74">
        <f t="shared" si="25"/>
        <v>203.66666666666666</v>
      </c>
      <c r="I198" s="74">
        <f t="shared" si="26"/>
        <v>145.47619047619048</v>
      </c>
      <c r="J198" s="74">
        <f t="shared" si="27"/>
        <v>109.10714285714286</v>
      </c>
      <c r="K198" s="74">
        <f t="shared" si="28"/>
        <v>84.86111111111111</v>
      </c>
      <c r="L198" s="74">
        <f t="shared" si="29"/>
        <v>67.88888888888889</v>
      </c>
      <c r="M198" s="21" t="s">
        <v>42</v>
      </c>
    </row>
    <row r="199" spans="1:13" ht="12.75">
      <c r="A199" s="21" t="s">
        <v>41</v>
      </c>
      <c r="B199" s="72">
        <v>14</v>
      </c>
      <c r="C199" s="78"/>
      <c r="D199" s="81">
        <f aca="true" t="shared" si="30" ref="D199:D222">(B199*250)-(6*(B199*250)/100)</f>
        <v>3290</v>
      </c>
      <c r="E199" s="81">
        <f aca="true" t="shared" si="31" ref="E199:E222">((B199*250)-(6*(B199*250)/100))/3</f>
        <v>1096.6666666666667</v>
      </c>
      <c r="F199" s="74">
        <f aca="true" t="shared" si="32" ref="F199:F222">((B199*250)-(6*(B199*250)/100))/6</f>
        <v>548.3333333333334</v>
      </c>
      <c r="G199" s="74">
        <f aca="true" t="shared" si="33" ref="G199:G222">((B199*250)-(6*(B199*250)/100))/10</f>
        <v>329</v>
      </c>
      <c r="H199" s="74">
        <f aca="true" t="shared" si="34" ref="H199:H222">((B199*250)-(6*(B199*250)/100))/15</f>
        <v>219.33333333333334</v>
      </c>
      <c r="I199" s="74">
        <f aca="true" t="shared" si="35" ref="I199:I222">((B199*250)-(6*(B199*250)/100))/21</f>
        <v>156.66666666666666</v>
      </c>
      <c r="J199" s="74">
        <f t="shared" si="27"/>
        <v>117.5</v>
      </c>
      <c r="K199" s="74">
        <f t="shared" si="28"/>
        <v>91.38888888888889</v>
      </c>
      <c r="L199" s="74">
        <f t="shared" si="29"/>
        <v>73.11111111111111</v>
      </c>
      <c r="M199" s="21" t="s">
        <v>42</v>
      </c>
    </row>
    <row r="200" spans="1:13" ht="12.75">
      <c r="A200" s="21" t="s">
        <v>41</v>
      </c>
      <c r="B200" s="72">
        <v>15</v>
      </c>
      <c r="C200" s="78"/>
      <c r="D200" s="81">
        <f t="shared" si="30"/>
        <v>3525</v>
      </c>
      <c r="E200" s="81">
        <f t="shared" si="31"/>
        <v>1175</v>
      </c>
      <c r="F200" s="74">
        <f t="shared" si="32"/>
        <v>587.5</v>
      </c>
      <c r="G200" s="74">
        <f t="shared" si="33"/>
        <v>352.5</v>
      </c>
      <c r="H200" s="74">
        <f t="shared" si="34"/>
        <v>235</v>
      </c>
      <c r="I200" s="74">
        <f t="shared" si="35"/>
        <v>167.85714285714286</v>
      </c>
      <c r="J200" s="74">
        <f t="shared" si="27"/>
        <v>125.89285714285714</v>
      </c>
      <c r="K200" s="74">
        <f t="shared" si="28"/>
        <v>97.91666666666667</v>
      </c>
      <c r="L200" s="74">
        <f t="shared" si="29"/>
        <v>78.33333333333333</v>
      </c>
      <c r="M200" s="21" t="s">
        <v>42</v>
      </c>
    </row>
    <row r="201" spans="1:13" ht="12.75">
      <c r="A201" s="21" t="s">
        <v>41</v>
      </c>
      <c r="B201" s="72">
        <v>20</v>
      </c>
      <c r="C201" s="78"/>
      <c r="D201" s="81">
        <f t="shared" si="30"/>
        <v>4700</v>
      </c>
      <c r="E201" s="81">
        <f t="shared" si="31"/>
        <v>1566.6666666666667</v>
      </c>
      <c r="F201" s="74">
        <f t="shared" si="32"/>
        <v>783.3333333333334</v>
      </c>
      <c r="G201" s="74">
        <f t="shared" si="33"/>
        <v>470</v>
      </c>
      <c r="H201" s="74">
        <f t="shared" si="34"/>
        <v>313.3333333333333</v>
      </c>
      <c r="I201" s="74">
        <f t="shared" si="35"/>
        <v>223.8095238095238</v>
      </c>
      <c r="J201" s="74">
        <f t="shared" si="27"/>
        <v>167.85714285714286</v>
      </c>
      <c r="K201" s="74">
        <f t="shared" si="28"/>
        <v>130.55555555555554</v>
      </c>
      <c r="L201" s="74">
        <f t="shared" si="29"/>
        <v>104.44444444444444</v>
      </c>
      <c r="M201" s="21" t="s">
        <v>42</v>
      </c>
    </row>
    <row r="202" spans="1:13" ht="12.75">
      <c r="A202" s="21" t="s">
        <v>41</v>
      </c>
      <c r="B202" s="72">
        <v>25</v>
      </c>
      <c r="C202" s="78"/>
      <c r="D202" s="81">
        <f t="shared" si="30"/>
        <v>5875</v>
      </c>
      <c r="E202" s="81">
        <f t="shared" si="31"/>
        <v>1958.3333333333333</v>
      </c>
      <c r="F202" s="74">
        <f t="shared" si="32"/>
        <v>979.1666666666666</v>
      </c>
      <c r="G202" s="74">
        <f t="shared" si="33"/>
        <v>587.5</v>
      </c>
      <c r="H202" s="74">
        <f t="shared" si="34"/>
        <v>391.6666666666667</v>
      </c>
      <c r="I202" s="74">
        <f t="shared" si="35"/>
        <v>279.76190476190476</v>
      </c>
      <c r="J202" s="74">
        <f t="shared" si="27"/>
        <v>209.82142857142858</v>
      </c>
      <c r="K202" s="74">
        <f t="shared" si="28"/>
        <v>163.19444444444446</v>
      </c>
      <c r="L202" s="74">
        <f t="shared" si="29"/>
        <v>130.55555555555554</v>
      </c>
      <c r="M202" s="21" t="s">
        <v>42</v>
      </c>
    </row>
    <row r="203" spans="1:13" ht="12.75">
      <c r="A203" s="21" t="s">
        <v>41</v>
      </c>
      <c r="B203" s="72">
        <v>30</v>
      </c>
      <c r="C203" s="78"/>
      <c r="D203" s="81">
        <f t="shared" si="30"/>
        <v>7050</v>
      </c>
      <c r="E203" s="81">
        <f t="shared" si="31"/>
        <v>2350</v>
      </c>
      <c r="F203" s="81">
        <f t="shared" si="32"/>
        <v>1175</v>
      </c>
      <c r="G203" s="74">
        <f t="shared" si="33"/>
        <v>705</v>
      </c>
      <c r="H203" s="74">
        <f t="shared" si="34"/>
        <v>470</v>
      </c>
      <c r="I203" s="74">
        <f t="shared" si="35"/>
        <v>335.7142857142857</v>
      </c>
      <c r="J203" s="74">
        <f t="shared" si="27"/>
        <v>251.78571428571428</v>
      </c>
      <c r="K203" s="74">
        <f t="shared" si="28"/>
        <v>195.83333333333334</v>
      </c>
      <c r="L203" s="74">
        <f t="shared" si="29"/>
        <v>156.66666666666666</v>
      </c>
      <c r="M203" s="21" t="s">
        <v>42</v>
      </c>
    </row>
    <row r="204" spans="1:13" ht="12.75">
      <c r="A204" s="21" t="s">
        <v>41</v>
      </c>
      <c r="B204" s="72">
        <v>35</v>
      </c>
      <c r="C204" s="78"/>
      <c r="D204" s="81">
        <f t="shared" si="30"/>
        <v>8225</v>
      </c>
      <c r="E204" s="81">
        <f t="shared" si="31"/>
        <v>2741.6666666666665</v>
      </c>
      <c r="F204" s="81">
        <f t="shared" si="32"/>
        <v>1370.8333333333333</v>
      </c>
      <c r="G204" s="74">
        <f t="shared" si="33"/>
        <v>822.5</v>
      </c>
      <c r="H204" s="74">
        <f t="shared" si="34"/>
        <v>548.3333333333334</v>
      </c>
      <c r="I204" s="74">
        <f t="shared" si="35"/>
        <v>391.6666666666667</v>
      </c>
      <c r="J204" s="74">
        <f t="shared" si="27"/>
        <v>293.75</v>
      </c>
      <c r="K204" s="74">
        <f t="shared" si="28"/>
        <v>228.47222222222223</v>
      </c>
      <c r="L204" s="74">
        <f t="shared" si="29"/>
        <v>182.77777777777777</v>
      </c>
      <c r="M204" s="21" t="s">
        <v>42</v>
      </c>
    </row>
    <row r="205" spans="1:13" ht="12.75">
      <c r="A205" s="21" t="s">
        <v>41</v>
      </c>
      <c r="B205" s="72">
        <v>40</v>
      </c>
      <c r="C205" s="78"/>
      <c r="D205" s="81">
        <f t="shared" si="30"/>
        <v>9400</v>
      </c>
      <c r="E205" s="81">
        <f t="shared" si="31"/>
        <v>3133.3333333333335</v>
      </c>
      <c r="F205" s="81">
        <f t="shared" si="32"/>
        <v>1566.6666666666667</v>
      </c>
      <c r="G205" s="74">
        <f t="shared" si="33"/>
        <v>940</v>
      </c>
      <c r="H205" s="74">
        <f t="shared" si="34"/>
        <v>626.6666666666666</v>
      </c>
      <c r="I205" s="74">
        <f t="shared" si="35"/>
        <v>447.6190476190476</v>
      </c>
      <c r="J205" s="74">
        <f t="shared" si="27"/>
        <v>335.7142857142857</v>
      </c>
      <c r="K205" s="74">
        <f t="shared" si="28"/>
        <v>261.1111111111111</v>
      </c>
      <c r="L205" s="74">
        <f t="shared" si="29"/>
        <v>208.88888888888889</v>
      </c>
      <c r="M205" s="21" t="s">
        <v>42</v>
      </c>
    </row>
    <row r="206" spans="1:13" ht="12.75">
      <c r="A206" s="21" t="s">
        <v>41</v>
      </c>
      <c r="B206" s="72">
        <v>45</v>
      </c>
      <c r="C206" s="78"/>
      <c r="D206" s="82">
        <f t="shared" si="30"/>
        <v>10575</v>
      </c>
      <c r="E206" s="81">
        <f t="shared" si="31"/>
        <v>3525</v>
      </c>
      <c r="F206" s="81">
        <f t="shared" si="32"/>
        <v>1762.5</v>
      </c>
      <c r="G206" s="81">
        <f t="shared" si="33"/>
        <v>1057.5</v>
      </c>
      <c r="H206" s="74">
        <f t="shared" si="34"/>
        <v>705</v>
      </c>
      <c r="I206" s="74">
        <f t="shared" si="35"/>
        <v>503.57142857142856</v>
      </c>
      <c r="J206" s="74">
        <f t="shared" si="27"/>
        <v>377.67857142857144</v>
      </c>
      <c r="K206" s="74">
        <f t="shared" si="28"/>
        <v>293.75</v>
      </c>
      <c r="L206" s="74">
        <f t="shared" si="29"/>
        <v>235</v>
      </c>
      <c r="M206" s="21" t="s">
        <v>42</v>
      </c>
    </row>
    <row r="207" spans="1:13" ht="12.75">
      <c r="A207" s="21" t="s">
        <v>41</v>
      </c>
      <c r="B207" s="72">
        <v>50</v>
      </c>
      <c r="C207" s="78"/>
      <c r="D207" s="82">
        <f t="shared" si="30"/>
        <v>11750</v>
      </c>
      <c r="E207" s="81">
        <f t="shared" si="31"/>
        <v>3916.6666666666665</v>
      </c>
      <c r="F207" s="81">
        <f t="shared" si="32"/>
        <v>1958.3333333333333</v>
      </c>
      <c r="G207" s="81">
        <f t="shared" si="33"/>
        <v>1175</v>
      </c>
      <c r="H207" s="74">
        <f t="shared" si="34"/>
        <v>783.3333333333334</v>
      </c>
      <c r="I207" s="74">
        <f t="shared" si="35"/>
        <v>559.5238095238095</v>
      </c>
      <c r="J207" s="74">
        <f t="shared" si="27"/>
        <v>419.64285714285717</v>
      </c>
      <c r="K207" s="74">
        <f t="shared" si="28"/>
        <v>326.3888888888889</v>
      </c>
      <c r="L207" s="74">
        <f t="shared" si="29"/>
        <v>261.1111111111111</v>
      </c>
      <c r="M207" s="21" t="s">
        <v>42</v>
      </c>
    </row>
    <row r="208" spans="1:13" ht="12.75">
      <c r="A208" s="21" t="s">
        <v>41</v>
      </c>
      <c r="B208" s="72">
        <v>60</v>
      </c>
      <c r="C208" s="78"/>
      <c r="D208" s="82">
        <f t="shared" si="30"/>
        <v>14100</v>
      </c>
      <c r="E208" s="81">
        <f t="shared" si="31"/>
        <v>4700</v>
      </c>
      <c r="F208" s="81">
        <f t="shared" si="32"/>
        <v>2350</v>
      </c>
      <c r="G208" s="81">
        <f t="shared" si="33"/>
        <v>1410</v>
      </c>
      <c r="H208" s="74">
        <f t="shared" si="34"/>
        <v>940</v>
      </c>
      <c r="I208" s="74">
        <f t="shared" si="35"/>
        <v>671.4285714285714</v>
      </c>
      <c r="J208" s="74">
        <f t="shared" si="27"/>
        <v>503.57142857142856</v>
      </c>
      <c r="K208" s="74">
        <f t="shared" si="28"/>
        <v>391.6666666666667</v>
      </c>
      <c r="L208" s="74">
        <f t="shared" si="29"/>
        <v>313.3333333333333</v>
      </c>
      <c r="M208" s="21" t="s">
        <v>42</v>
      </c>
    </row>
    <row r="209" spans="1:13" ht="12.75">
      <c r="A209" s="21" t="s">
        <v>41</v>
      </c>
      <c r="B209" s="72">
        <v>70</v>
      </c>
      <c r="C209" s="78"/>
      <c r="D209" s="82">
        <f t="shared" si="30"/>
        <v>16450</v>
      </c>
      <c r="E209" s="81">
        <f t="shared" si="31"/>
        <v>5483.333333333333</v>
      </c>
      <c r="F209" s="81">
        <f t="shared" si="32"/>
        <v>2741.6666666666665</v>
      </c>
      <c r="G209" s="81">
        <f t="shared" si="33"/>
        <v>1645</v>
      </c>
      <c r="H209" s="81">
        <f t="shared" si="34"/>
        <v>1096.6666666666667</v>
      </c>
      <c r="I209" s="74">
        <f t="shared" si="35"/>
        <v>783.3333333333334</v>
      </c>
      <c r="J209" s="74">
        <f t="shared" si="27"/>
        <v>587.5</v>
      </c>
      <c r="K209" s="74">
        <f t="shared" si="28"/>
        <v>456.94444444444446</v>
      </c>
      <c r="L209" s="74">
        <f t="shared" si="29"/>
        <v>365.55555555555554</v>
      </c>
      <c r="M209" s="21" t="s">
        <v>42</v>
      </c>
    </row>
    <row r="210" spans="1:13" ht="12.75">
      <c r="A210" s="21" t="s">
        <v>41</v>
      </c>
      <c r="B210" s="72">
        <v>80</v>
      </c>
      <c r="C210" s="78"/>
      <c r="D210" s="82">
        <f t="shared" si="30"/>
        <v>18800</v>
      </c>
      <c r="E210" s="81">
        <f t="shared" si="31"/>
        <v>6266.666666666667</v>
      </c>
      <c r="F210" s="81">
        <f t="shared" si="32"/>
        <v>3133.3333333333335</v>
      </c>
      <c r="G210" s="81">
        <f t="shared" si="33"/>
        <v>1880</v>
      </c>
      <c r="H210" s="81">
        <f t="shared" si="34"/>
        <v>1253.3333333333333</v>
      </c>
      <c r="I210" s="74">
        <f t="shared" si="35"/>
        <v>895.2380952380952</v>
      </c>
      <c r="J210" s="74">
        <f t="shared" si="27"/>
        <v>671.4285714285714</v>
      </c>
      <c r="K210" s="74">
        <f t="shared" si="28"/>
        <v>522.2222222222222</v>
      </c>
      <c r="L210" s="74">
        <f t="shared" si="29"/>
        <v>417.77777777777777</v>
      </c>
      <c r="M210" s="21" t="s">
        <v>42</v>
      </c>
    </row>
    <row r="211" spans="1:13" ht="12.75">
      <c r="A211" s="21" t="s">
        <v>41</v>
      </c>
      <c r="B211" s="72">
        <v>90</v>
      </c>
      <c r="C211" s="78"/>
      <c r="D211" s="82">
        <f t="shared" si="30"/>
        <v>21150</v>
      </c>
      <c r="E211" s="81">
        <f t="shared" si="31"/>
        <v>7050</v>
      </c>
      <c r="F211" s="81">
        <f t="shared" si="32"/>
        <v>3525</v>
      </c>
      <c r="G211" s="81">
        <f t="shared" si="33"/>
        <v>2115</v>
      </c>
      <c r="H211" s="81">
        <f t="shared" si="34"/>
        <v>1410</v>
      </c>
      <c r="I211" s="81">
        <f t="shared" si="35"/>
        <v>1007.1428571428571</v>
      </c>
      <c r="J211" s="74">
        <f t="shared" si="27"/>
        <v>755.3571428571429</v>
      </c>
      <c r="K211" s="74">
        <f t="shared" si="28"/>
        <v>587.5</v>
      </c>
      <c r="L211" s="74">
        <f t="shared" si="29"/>
        <v>470</v>
      </c>
      <c r="M211" s="21" t="s">
        <v>42</v>
      </c>
    </row>
    <row r="212" spans="1:13" ht="12.75">
      <c r="A212" s="21" t="s">
        <v>41</v>
      </c>
      <c r="B212" s="72">
        <v>100</v>
      </c>
      <c r="C212" s="78"/>
      <c r="D212" s="82">
        <f t="shared" si="30"/>
        <v>23500</v>
      </c>
      <c r="E212" s="81">
        <f t="shared" si="31"/>
        <v>7833.333333333333</v>
      </c>
      <c r="F212" s="81">
        <f t="shared" si="32"/>
        <v>3916.6666666666665</v>
      </c>
      <c r="G212" s="81">
        <f t="shared" si="33"/>
        <v>2350</v>
      </c>
      <c r="H212" s="81">
        <f t="shared" si="34"/>
        <v>1566.6666666666667</v>
      </c>
      <c r="I212" s="81">
        <f t="shared" si="35"/>
        <v>1119.047619047619</v>
      </c>
      <c r="J212" s="74">
        <f t="shared" si="27"/>
        <v>839.2857142857143</v>
      </c>
      <c r="K212" s="74">
        <f t="shared" si="28"/>
        <v>652.7777777777778</v>
      </c>
      <c r="L212" s="74">
        <f t="shared" si="29"/>
        <v>522.2222222222222</v>
      </c>
      <c r="M212" s="21" t="s">
        <v>42</v>
      </c>
    </row>
    <row r="213" spans="1:13" ht="12.75">
      <c r="A213" s="21" t="s">
        <v>41</v>
      </c>
      <c r="B213" s="72">
        <v>110</v>
      </c>
      <c r="C213" s="78"/>
      <c r="D213" s="82">
        <f t="shared" si="30"/>
        <v>25850</v>
      </c>
      <c r="E213" s="81">
        <f t="shared" si="31"/>
        <v>8616.666666666666</v>
      </c>
      <c r="F213" s="81">
        <f t="shared" si="32"/>
        <v>4308.333333333333</v>
      </c>
      <c r="G213" s="81">
        <f t="shared" si="33"/>
        <v>2585</v>
      </c>
      <c r="H213" s="81">
        <f t="shared" si="34"/>
        <v>1723.3333333333333</v>
      </c>
      <c r="I213" s="81">
        <f t="shared" si="35"/>
        <v>1230.952380952381</v>
      </c>
      <c r="J213" s="74">
        <f t="shared" si="27"/>
        <v>923.2142857142857</v>
      </c>
      <c r="K213" s="74">
        <f t="shared" si="28"/>
        <v>718.0555555555555</v>
      </c>
      <c r="L213" s="74">
        <f t="shared" si="29"/>
        <v>574.4444444444445</v>
      </c>
      <c r="M213" s="21" t="s">
        <v>42</v>
      </c>
    </row>
    <row r="214" spans="1:13" ht="12.75">
      <c r="A214" s="21" t="s">
        <v>41</v>
      </c>
      <c r="B214" s="72">
        <v>120</v>
      </c>
      <c r="C214" s="78"/>
      <c r="D214" s="82">
        <f t="shared" si="30"/>
        <v>28200</v>
      </c>
      <c r="E214" s="81">
        <f t="shared" si="31"/>
        <v>9400</v>
      </c>
      <c r="F214" s="81">
        <f t="shared" si="32"/>
        <v>4700</v>
      </c>
      <c r="G214" s="81">
        <f t="shared" si="33"/>
        <v>2820</v>
      </c>
      <c r="H214" s="81">
        <f t="shared" si="34"/>
        <v>1880</v>
      </c>
      <c r="I214" s="81">
        <f t="shared" si="35"/>
        <v>1342.857142857143</v>
      </c>
      <c r="J214" s="81">
        <f t="shared" si="27"/>
        <v>1007.1428571428571</v>
      </c>
      <c r="K214" s="74">
        <f t="shared" si="28"/>
        <v>783.3333333333334</v>
      </c>
      <c r="L214" s="74">
        <f t="shared" si="29"/>
        <v>626.6666666666666</v>
      </c>
      <c r="M214" s="21" t="s">
        <v>42</v>
      </c>
    </row>
    <row r="215" spans="1:13" ht="12.75">
      <c r="A215" s="21" t="s">
        <v>41</v>
      </c>
      <c r="B215" s="72">
        <v>130</v>
      </c>
      <c r="C215" s="78"/>
      <c r="D215" s="82">
        <f t="shared" si="30"/>
        <v>30550</v>
      </c>
      <c r="E215" s="81">
        <f t="shared" si="31"/>
        <v>10183.333333333334</v>
      </c>
      <c r="F215" s="81">
        <f t="shared" si="32"/>
        <v>5091.666666666667</v>
      </c>
      <c r="G215" s="81">
        <f t="shared" si="33"/>
        <v>3055</v>
      </c>
      <c r="H215" s="81">
        <f t="shared" si="34"/>
        <v>2036.6666666666667</v>
      </c>
      <c r="I215" s="81">
        <f t="shared" si="35"/>
        <v>1454.7619047619048</v>
      </c>
      <c r="J215" s="81">
        <f t="shared" si="27"/>
        <v>1091.0714285714287</v>
      </c>
      <c r="K215" s="74">
        <f t="shared" si="28"/>
        <v>848.6111111111111</v>
      </c>
      <c r="L215" s="74">
        <f t="shared" si="29"/>
        <v>678.8888888888889</v>
      </c>
      <c r="M215" s="21" t="s">
        <v>42</v>
      </c>
    </row>
    <row r="216" spans="1:13" ht="12.75">
      <c r="A216" s="21" t="s">
        <v>41</v>
      </c>
      <c r="B216" s="72">
        <v>140</v>
      </c>
      <c r="C216" s="78"/>
      <c r="D216" s="82">
        <f t="shared" si="30"/>
        <v>32900</v>
      </c>
      <c r="E216" s="82">
        <f t="shared" si="31"/>
        <v>10966.666666666666</v>
      </c>
      <c r="F216" s="81">
        <f t="shared" si="32"/>
        <v>5483.333333333333</v>
      </c>
      <c r="G216" s="81">
        <f t="shared" si="33"/>
        <v>3290</v>
      </c>
      <c r="H216" s="81">
        <f t="shared" si="34"/>
        <v>2193.3333333333335</v>
      </c>
      <c r="I216" s="81">
        <f t="shared" si="35"/>
        <v>1566.6666666666667</v>
      </c>
      <c r="J216" s="81">
        <f t="shared" si="27"/>
        <v>1175</v>
      </c>
      <c r="K216" s="74">
        <f t="shared" si="28"/>
        <v>913.8888888888889</v>
      </c>
      <c r="L216" s="74">
        <f t="shared" si="29"/>
        <v>731.1111111111111</v>
      </c>
      <c r="M216" s="21" t="s">
        <v>42</v>
      </c>
    </row>
    <row r="217" spans="1:13" ht="12.75">
      <c r="A217" s="21" t="s">
        <v>41</v>
      </c>
      <c r="B217" s="72">
        <v>150</v>
      </c>
      <c r="C217" s="78"/>
      <c r="D217" s="82">
        <f t="shared" si="30"/>
        <v>35250</v>
      </c>
      <c r="E217" s="82">
        <f t="shared" si="31"/>
        <v>11750</v>
      </c>
      <c r="F217" s="81">
        <f t="shared" si="32"/>
        <v>5875</v>
      </c>
      <c r="G217" s="81">
        <f t="shared" si="33"/>
        <v>3525</v>
      </c>
      <c r="H217" s="81">
        <f t="shared" si="34"/>
        <v>2350</v>
      </c>
      <c r="I217" s="81">
        <f t="shared" si="35"/>
        <v>1678.5714285714287</v>
      </c>
      <c r="J217" s="81">
        <f t="shared" si="27"/>
        <v>1258.9285714285713</v>
      </c>
      <c r="K217" s="74">
        <f t="shared" si="28"/>
        <v>979.1666666666666</v>
      </c>
      <c r="L217" s="74">
        <f t="shared" si="29"/>
        <v>783.3333333333334</v>
      </c>
      <c r="M217" s="21" t="s">
        <v>42</v>
      </c>
    </row>
    <row r="218" spans="1:13" ht="12.75">
      <c r="A218" s="21" t="s">
        <v>41</v>
      </c>
      <c r="B218" s="72">
        <v>160</v>
      </c>
      <c r="C218" s="78"/>
      <c r="D218" s="82">
        <f t="shared" si="30"/>
        <v>37600</v>
      </c>
      <c r="E218" s="82">
        <f t="shared" si="31"/>
        <v>12533.333333333334</v>
      </c>
      <c r="F218" s="81">
        <f t="shared" si="32"/>
        <v>6266.666666666667</v>
      </c>
      <c r="G218" s="81">
        <f t="shared" si="33"/>
        <v>3760</v>
      </c>
      <c r="H218" s="81">
        <f t="shared" si="34"/>
        <v>2506.6666666666665</v>
      </c>
      <c r="I218" s="81">
        <f t="shared" si="35"/>
        <v>1790.4761904761904</v>
      </c>
      <c r="J218" s="81">
        <f t="shared" si="27"/>
        <v>1342.857142857143</v>
      </c>
      <c r="K218" s="81">
        <f t="shared" si="28"/>
        <v>1044.4444444444443</v>
      </c>
      <c r="L218" s="74">
        <f t="shared" si="29"/>
        <v>835.5555555555555</v>
      </c>
      <c r="M218" s="21" t="s">
        <v>42</v>
      </c>
    </row>
    <row r="219" spans="1:13" ht="12.75">
      <c r="A219" s="21" t="s">
        <v>41</v>
      </c>
      <c r="B219" s="72">
        <v>170</v>
      </c>
      <c r="C219" s="78"/>
      <c r="D219" s="82">
        <f t="shared" si="30"/>
        <v>39950</v>
      </c>
      <c r="E219" s="82">
        <f t="shared" si="31"/>
        <v>13316.666666666666</v>
      </c>
      <c r="F219" s="81">
        <f t="shared" si="32"/>
        <v>6658.333333333333</v>
      </c>
      <c r="G219" s="81">
        <f t="shared" si="33"/>
        <v>3995</v>
      </c>
      <c r="H219" s="81">
        <f t="shared" si="34"/>
        <v>2663.3333333333335</v>
      </c>
      <c r="I219" s="81">
        <f t="shared" si="35"/>
        <v>1902.3809523809523</v>
      </c>
      <c r="J219" s="81">
        <f t="shared" si="27"/>
        <v>1426.7857142857142</v>
      </c>
      <c r="K219" s="81">
        <f t="shared" si="28"/>
        <v>1109.7222222222222</v>
      </c>
      <c r="L219" s="74">
        <f t="shared" si="29"/>
        <v>887.7777777777778</v>
      </c>
      <c r="M219" s="21" t="s">
        <v>42</v>
      </c>
    </row>
    <row r="220" spans="1:13" ht="12.75">
      <c r="A220" s="21" t="s">
        <v>41</v>
      </c>
      <c r="B220" s="72">
        <v>180</v>
      </c>
      <c r="C220" s="78"/>
      <c r="D220" s="82">
        <f t="shared" si="30"/>
        <v>42300</v>
      </c>
      <c r="E220" s="82">
        <f t="shared" si="31"/>
        <v>14100</v>
      </c>
      <c r="F220" s="81">
        <f t="shared" si="32"/>
        <v>7050</v>
      </c>
      <c r="G220" s="81">
        <f t="shared" si="33"/>
        <v>4230</v>
      </c>
      <c r="H220" s="81">
        <f t="shared" si="34"/>
        <v>2820</v>
      </c>
      <c r="I220" s="81">
        <f t="shared" si="35"/>
        <v>2014.2857142857142</v>
      </c>
      <c r="J220" s="81">
        <f t="shared" si="27"/>
        <v>1510.7142857142858</v>
      </c>
      <c r="K220" s="81">
        <f t="shared" si="28"/>
        <v>1175</v>
      </c>
      <c r="L220" s="74">
        <f t="shared" si="29"/>
        <v>940</v>
      </c>
      <c r="M220" s="21" t="s">
        <v>42</v>
      </c>
    </row>
    <row r="221" spans="1:13" ht="12.75">
      <c r="A221" s="21" t="s">
        <v>41</v>
      </c>
      <c r="B221" s="72">
        <v>190</v>
      </c>
      <c r="C221" s="78"/>
      <c r="D221" s="82">
        <f t="shared" si="30"/>
        <v>44650</v>
      </c>
      <c r="E221" s="82">
        <f t="shared" si="31"/>
        <v>14883.333333333334</v>
      </c>
      <c r="F221" s="81">
        <f t="shared" si="32"/>
        <v>7441.666666666667</v>
      </c>
      <c r="G221" s="81">
        <f t="shared" si="33"/>
        <v>4465</v>
      </c>
      <c r="H221" s="81">
        <f t="shared" si="34"/>
        <v>2976.6666666666665</v>
      </c>
      <c r="I221" s="81">
        <f t="shared" si="35"/>
        <v>2126.190476190476</v>
      </c>
      <c r="J221" s="81">
        <f t="shared" si="27"/>
        <v>1594.642857142857</v>
      </c>
      <c r="K221" s="81">
        <f t="shared" si="28"/>
        <v>1240.2777777777778</v>
      </c>
      <c r="L221" s="74">
        <f t="shared" si="29"/>
        <v>992.2222222222222</v>
      </c>
      <c r="M221" s="21" t="s">
        <v>42</v>
      </c>
    </row>
    <row r="222" spans="1:13" ht="12.75">
      <c r="A222" s="21" t="s">
        <v>41</v>
      </c>
      <c r="B222" s="72">
        <v>200</v>
      </c>
      <c r="C222" s="78"/>
      <c r="D222" s="82">
        <f t="shared" si="30"/>
        <v>47000</v>
      </c>
      <c r="E222" s="82">
        <f t="shared" si="31"/>
        <v>15666.666666666666</v>
      </c>
      <c r="F222" s="81">
        <f t="shared" si="32"/>
        <v>7833.333333333333</v>
      </c>
      <c r="G222" s="81">
        <f t="shared" si="33"/>
        <v>4700</v>
      </c>
      <c r="H222" s="81">
        <f t="shared" si="34"/>
        <v>3133.3333333333335</v>
      </c>
      <c r="I222" s="81">
        <f t="shared" si="35"/>
        <v>2238.095238095238</v>
      </c>
      <c r="J222" s="81">
        <f t="shared" si="27"/>
        <v>1678.5714285714287</v>
      </c>
      <c r="K222" s="81">
        <f t="shared" si="28"/>
        <v>1305.5555555555557</v>
      </c>
      <c r="L222" s="81">
        <f t="shared" si="29"/>
        <v>1044.4444444444443</v>
      </c>
      <c r="M222" s="21" t="s">
        <v>42</v>
      </c>
    </row>
    <row r="223" spans="1:13" ht="12.75">
      <c r="A223" s="21" t="s">
        <v>41</v>
      </c>
      <c r="B223" s="72"/>
      <c r="C223" s="78"/>
      <c r="D223" s="73"/>
      <c r="E223" s="73"/>
      <c r="F223" s="73"/>
      <c r="G223" s="73"/>
      <c r="H223" s="73"/>
      <c r="I223" s="73"/>
      <c r="J223" s="73"/>
      <c r="K223" s="73"/>
      <c r="L223" s="76"/>
      <c r="M223" s="21" t="s">
        <v>42</v>
      </c>
    </row>
    <row r="224" spans="1:13" ht="12.75">
      <c r="A224" s="21" t="s">
        <v>41</v>
      </c>
      <c r="B224" s="72"/>
      <c r="C224" s="78"/>
      <c r="D224" s="73"/>
      <c r="E224" s="73"/>
      <c r="F224" s="73"/>
      <c r="G224" s="73"/>
      <c r="H224" s="73"/>
      <c r="I224" s="73"/>
      <c r="J224" s="73"/>
      <c r="K224" s="73"/>
      <c r="L224" s="76"/>
      <c r="M224" s="21" t="s">
        <v>42</v>
      </c>
    </row>
    <row r="225" spans="1:13" ht="26.25">
      <c r="A225" s="21" t="s">
        <v>41</v>
      </c>
      <c r="B225" s="97" t="s">
        <v>37</v>
      </c>
      <c r="C225" s="105"/>
      <c r="D225" s="105"/>
      <c r="E225" s="105"/>
      <c r="F225" s="105"/>
      <c r="G225" s="105"/>
      <c r="H225" s="105"/>
      <c r="I225" s="99"/>
      <c r="J225" s="99"/>
      <c r="K225" s="99"/>
      <c r="L225" s="100"/>
      <c r="M225" s="21" t="s">
        <v>42</v>
      </c>
    </row>
    <row r="226" spans="1:13" ht="12.75">
      <c r="A226" s="21" t="s">
        <v>41</v>
      </c>
      <c r="B226" s="77" t="s">
        <v>17</v>
      </c>
      <c r="C226" s="78" t="s">
        <v>18</v>
      </c>
      <c r="D226" s="79" t="s">
        <v>19</v>
      </c>
      <c r="E226" s="79" t="s">
        <v>20</v>
      </c>
      <c r="F226" s="79" t="s">
        <v>21</v>
      </c>
      <c r="G226" s="79" t="s">
        <v>22</v>
      </c>
      <c r="H226" s="79" t="s">
        <v>23</v>
      </c>
      <c r="I226" s="79" t="s">
        <v>24</v>
      </c>
      <c r="J226" s="79" t="s">
        <v>35</v>
      </c>
      <c r="K226" s="79" t="s">
        <v>43</v>
      </c>
      <c r="L226" s="80" t="s">
        <v>44</v>
      </c>
      <c r="M226" s="21" t="s">
        <v>42</v>
      </c>
    </row>
    <row r="227" spans="1:13" ht="12.75">
      <c r="A227" s="21" t="s">
        <v>41</v>
      </c>
      <c r="B227" s="72">
        <v>0.05</v>
      </c>
      <c r="C227" s="78"/>
      <c r="D227" s="78"/>
      <c r="E227" s="74">
        <f aca="true" t="shared" si="36" ref="E227:E258">(B227*4500)-(6*(B227*4500)/100)</f>
        <v>211.5</v>
      </c>
      <c r="F227" s="74">
        <f aca="true" t="shared" si="37" ref="F227:F258">((B227*4500)-(6*(B227*4500)/100))/4</f>
        <v>52.875</v>
      </c>
      <c r="G227" s="74">
        <f aca="true" t="shared" si="38" ref="G227:G258">((B227*4500)-(6*(B227*4500)/100))/10</f>
        <v>21.15</v>
      </c>
      <c r="H227" s="74">
        <f aca="true" t="shared" si="39" ref="H227:H258">((B227*4500)-(6*(B227*4500)/100))/20</f>
        <v>10.575</v>
      </c>
      <c r="I227" s="74">
        <f aca="true" t="shared" si="40" ref="I227:I258">((B227*4500)-(6*(B227*4500)/100))/35</f>
        <v>6.042857142857143</v>
      </c>
      <c r="J227" s="74">
        <f aca="true" t="shared" si="41" ref="J227:J258">((B227*4500)-(6*(B227*4500)/100))/56</f>
        <v>3.7767857142857144</v>
      </c>
      <c r="K227" s="74">
        <f>((B227*4500)-(6*(B227*4500)/100))/84</f>
        <v>2.517857142857143</v>
      </c>
      <c r="L227" s="74">
        <f>((B227*4500)-(6*(B227*4500)/100))/120</f>
        <v>1.7625</v>
      </c>
      <c r="M227" s="21" t="s">
        <v>42</v>
      </c>
    </row>
    <row r="228" spans="1:13" ht="12.75">
      <c r="A228" s="21" t="s">
        <v>41</v>
      </c>
      <c r="B228" s="72">
        <v>0.1</v>
      </c>
      <c r="C228" s="78"/>
      <c r="D228" s="78"/>
      <c r="E228" s="74">
        <f t="shared" si="36"/>
        <v>423</v>
      </c>
      <c r="F228" s="74">
        <f t="shared" si="37"/>
        <v>105.75</v>
      </c>
      <c r="G228" s="74">
        <f t="shared" si="38"/>
        <v>42.3</v>
      </c>
      <c r="H228" s="74">
        <f t="shared" si="39"/>
        <v>21.15</v>
      </c>
      <c r="I228" s="74">
        <f t="shared" si="40"/>
        <v>12.085714285714285</v>
      </c>
      <c r="J228" s="74">
        <f t="shared" si="41"/>
        <v>7.553571428571429</v>
      </c>
      <c r="K228" s="74">
        <f aca="true" t="shared" si="42" ref="K228:K282">((B228*4500)-(6*(B228*4500)/100))/84</f>
        <v>5.035714285714286</v>
      </c>
      <c r="L228" s="74">
        <f aca="true" t="shared" si="43" ref="L228:L282">((B228*4500)-(6*(B228*4500)/100))/120</f>
        <v>3.525</v>
      </c>
      <c r="M228" s="21" t="s">
        <v>42</v>
      </c>
    </row>
    <row r="229" spans="1:13" ht="12.75">
      <c r="A229" s="21" t="s">
        <v>41</v>
      </c>
      <c r="B229" s="72">
        <v>0.15</v>
      </c>
      <c r="C229" s="78"/>
      <c r="D229" s="78"/>
      <c r="E229" s="74">
        <f t="shared" si="36"/>
        <v>634.5</v>
      </c>
      <c r="F229" s="74">
        <f t="shared" si="37"/>
        <v>158.625</v>
      </c>
      <c r="G229" s="74">
        <f t="shared" si="38"/>
        <v>63.45</v>
      </c>
      <c r="H229" s="74">
        <f t="shared" si="39"/>
        <v>31.725</v>
      </c>
      <c r="I229" s="74">
        <f t="shared" si="40"/>
        <v>18.12857142857143</v>
      </c>
      <c r="J229" s="74">
        <f t="shared" si="41"/>
        <v>11.330357142857142</v>
      </c>
      <c r="K229" s="74">
        <f t="shared" si="42"/>
        <v>7.553571428571429</v>
      </c>
      <c r="L229" s="74">
        <f t="shared" si="43"/>
        <v>5.2875</v>
      </c>
      <c r="M229" s="21" t="s">
        <v>42</v>
      </c>
    </row>
    <row r="230" spans="1:13" ht="12.75">
      <c r="A230" s="21" t="s">
        <v>41</v>
      </c>
      <c r="B230" s="72">
        <v>0.2</v>
      </c>
      <c r="C230" s="78"/>
      <c r="D230" s="78"/>
      <c r="E230" s="74">
        <f t="shared" si="36"/>
        <v>846</v>
      </c>
      <c r="F230" s="74">
        <f t="shared" si="37"/>
        <v>211.5</v>
      </c>
      <c r="G230" s="74">
        <f t="shared" si="38"/>
        <v>84.6</v>
      </c>
      <c r="H230" s="74">
        <f t="shared" si="39"/>
        <v>42.3</v>
      </c>
      <c r="I230" s="74">
        <f t="shared" si="40"/>
        <v>24.17142857142857</v>
      </c>
      <c r="J230" s="74">
        <f t="shared" si="41"/>
        <v>15.107142857142858</v>
      </c>
      <c r="K230" s="74">
        <f t="shared" si="42"/>
        <v>10.071428571428571</v>
      </c>
      <c r="L230" s="74">
        <f t="shared" si="43"/>
        <v>7.05</v>
      </c>
      <c r="M230" s="21" t="s">
        <v>42</v>
      </c>
    </row>
    <row r="231" spans="1:13" ht="12.75">
      <c r="A231" s="21" t="s">
        <v>41</v>
      </c>
      <c r="B231" s="72">
        <v>0.25</v>
      </c>
      <c r="C231" s="78"/>
      <c r="D231" s="78"/>
      <c r="E231" s="81">
        <f t="shared" si="36"/>
        <v>1057.5</v>
      </c>
      <c r="F231" s="74">
        <f t="shared" si="37"/>
        <v>264.375</v>
      </c>
      <c r="G231" s="74">
        <f t="shared" si="38"/>
        <v>105.75</v>
      </c>
      <c r="H231" s="74">
        <f t="shared" si="39"/>
        <v>52.875</v>
      </c>
      <c r="I231" s="74">
        <f t="shared" si="40"/>
        <v>30.214285714285715</v>
      </c>
      <c r="J231" s="74">
        <f t="shared" si="41"/>
        <v>18.883928571428573</v>
      </c>
      <c r="K231" s="74">
        <f t="shared" si="42"/>
        <v>12.589285714285714</v>
      </c>
      <c r="L231" s="74">
        <f t="shared" si="43"/>
        <v>8.8125</v>
      </c>
      <c r="M231" s="21" t="s">
        <v>42</v>
      </c>
    </row>
    <row r="232" spans="1:13" ht="12.75">
      <c r="A232" s="21" t="s">
        <v>41</v>
      </c>
      <c r="B232" s="72">
        <v>0.3</v>
      </c>
      <c r="C232" s="78"/>
      <c r="D232" s="78"/>
      <c r="E232" s="81">
        <f t="shared" si="36"/>
        <v>1269</v>
      </c>
      <c r="F232" s="74">
        <f t="shared" si="37"/>
        <v>317.25</v>
      </c>
      <c r="G232" s="74">
        <f t="shared" si="38"/>
        <v>126.9</v>
      </c>
      <c r="H232" s="74">
        <f t="shared" si="39"/>
        <v>63.45</v>
      </c>
      <c r="I232" s="74">
        <f t="shared" si="40"/>
        <v>36.25714285714286</v>
      </c>
      <c r="J232" s="74">
        <f t="shared" si="41"/>
        <v>22.660714285714285</v>
      </c>
      <c r="K232" s="74">
        <f t="shared" si="42"/>
        <v>15.107142857142858</v>
      </c>
      <c r="L232" s="74">
        <f t="shared" si="43"/>
        <v>10.575</v>
      </c>
      <c r="M232" s="21" t="s">
        <v>42</v>
      </c>
    </row>
    <row r="233" spans="1:13" ht="12.75">
      <c r="A233" s="21" t="s">
        <v>41</v>
      </c>
      <c r="B233" s="72">
        <v>0.35</v>
      </c>
      <c r="C233" s="78"/>
      <c r="D233" s="78"/>
      <c r="E233" s="81">
        <f t="shared" si="36"/>
        <v>1480.5</v>
      </c>
      <c r="F233" s="74">
        <f t="shared" si="37"/>
        <v>370.125</v>
      </c>
      <c r="G233" s="74">
        <f t="shared" si="38"/>
        <v>148.05</v>
      </c>
      <c r="H233" s="74">
        <f t="shared" si="39"/>
        <v>74.025</v>
      </c>
      <c r="I233" s="74">
        <f t="shared" si="40"/>
        <v>42.3</v>
      </c>
      <c r="J233" s="74">
        <f t="shared" si="41"/>
        <v>26.4375</v>
      </c>
      <c r="K233" s="74">
        <f t="shared" si="42"/>
        <v>17.625</v>
      </c>
      <c r="L233" s="74">
        <f t="shared" si="43"/>
        <v>12.3375</v>
      </c>
      <c r="M233" s="21" t="s">
        <v>42</v>
      </c>
    </row>
    <row r="234" spans="1:13" ht="12.75">
      <c r="A234" s="21" t="s">
        <v>41</v>
      </c>
      <c r="B234" s="72">
        <v>0.4</v>
      </c>
      <c r="C234" s="78"/>
      <c r="D234" s="78"/>
      <c r="E234" s="81">
        <f t="shared" si="36"/>
        <v>1692</v>
      </c>
      <c r="F234" s="74">
        <f t="shared" si="37"/>
        <v>423</v>
      </c>
      <c r="G234" s="74">
        <f t="shared" si="38"/>
        <v>169.2</v>
      </c>
      <c r="H234" s="74">
        <f t="shared" si="39"/>
        <v>84.6</v>
      </c>
      <c r="I234" s="74">
        <f t="shared" si="40"/>
        <v>48.34285714285714</v>
      </c>
      <c r="J234" s="74">
        <f t="shared" si="41"/>
        <v>30.214285714285715</v>
      </c>
      <c r="K234" s="74">
        <f t="shared" si="42"/>
        <v>20.142857142857142</v>
      </c>
      <c r="L234" s="74">
        <f t="shared" si="43"/>
        <v>14.1</v>
      </c>
      <c r="M234" s="21" t="s">
        <v>42</v>
      </c>
    </row>
    <row r="235" spans="1:13" ht="12.75">
      <c r="A235" s="21" t="s">
        <v>41</v>
      </c>
      <c r="B235" s="72">
        <v>0.45</v>
      </c>
      <c r="C235" s="78"/>
      <c r="D235" s="78"/>
      <c r="E235" s="81">
        <f t="shared" si="36"/>
        <v>1903.5</v>
      </c>
      <c r="F235" s="74">
        <f t="shared" si="37"/>
        <v>475.875</v>
      </c>
      <c r="G235" s="74">
        <f t="shared" si="38"/>
        <v>190.35</v>
      </c>
      <c r="H235" s="74">
        <f t="shared" si="39"/>
        <v>95.175</v>
      </c>
      <c r="I235" s="74">
        <f t="shared" si="40"/>
        <v>54.385714285714286</v>
      </c>
      <c r="J235" s="74">
        <f t="shared" si="41"/>
        <v>33.99107142857143</v>
      </c>
      <c r="K235" s="74">
        <f t="shared" si="42"/>
        <v>22.660714285714285</v>
      </c>
      <c r="L235" s="74">
        <f t="shared" si="43"/>
        <v>15.8625</v>
      </c>
      <c r="M235" s="21" t="s">
        <v>42</v>
      </c>
    </row>
    <row r="236" spans="1:13" ht="12.75">
      <c r="A236" s="21" t="s">
        <v>41</v>
      </c>
      <c r="B236" s="72">
        <v>0.5</v>
      </c>
      <c r="C236" s="78"/>
      <c r="D236" s="78"/>
      <c r="E236" s="81">
        <f t="shared" si="36"/>
        <v>2115</v>
      </c>
      <c r="F236" s="74">
        <f t="shared" si="37"/>
        <v>528.75</v>
      </c>
      <c r="G236" s="74">
        <f t="shared" si="38"/>
        <v>211.5</v>
      </c>
      <c r="H236" s="74">
        <f t="shared" si="39"/>
        <v>105.75</v>
      </c>
      <c r="I236" s="74">
        <f t="shared" si="40"/>
        <v>60.42857142857143</v>
      </c>
      <c r="J236" s="74">
        <f t="shared" si="41"/>
        <v>37.767857142857146</v>
      </c>
      <c r="K236" s="74">
        <f t="shared" si="42"/>
        <v>25.178571428571427</v>
      </c>
      <c r="L236" s="74">
        <f t="shared" si="43"/>
        <v>17.625</v>
      </c>
      <c r="M236" s="21" t="s">
        <v>42</v>
      </c>
    </row>
    <row r="237" spans="1:13" ht="12.75">
      <c r="A237" s="21" t="s">
        <v>41</v>
      </c>
      <c r="B237" s="72">
        <v>1</v>
      </c>
      <c r="C237" s="78"/>
      <c r="D237" s="78"/>
      <c r="E237" s="81">
        <f t="shared" si="36"/>
        <v>4230</v>
      </c>
      <c r="F237" s="81">
        <f t="shared" si="37"/>
        <v>1057.5</v>
      </c>
      <c r="G237" s="74">
        <f t="shared" si="38"/>
        <v>423</v>
      </c>
      <c r="H237" s="74">
        <f t="shared" si="39"/>
        <v>211.5</v>
      </c>
      <c r="I237" s="74">
        <f t="shared" si="40"/>
        <v>120.85714285714286</v>
      </c>
      <c r="J237" s="74">
        <f t="shared" si="41"/>
        <v>75.53571428571429</v>
      </c>
      <c r="K237" s="74">
        <f t="shared" si="42"/>
        <v>50.357142857142854</v>
      </c>
      <c r="L237" s="74">
        <f t="shared" si="43"/>
        <v>35.25</v>
      </c>
      <c r="M237" s="21" t="s">
        <v>42</v>
      </c>
    </row>
    <row r="238" spans="1:13" ht="12.75">
      <c r="A238" s="21" t="s">
        <v>41</v>
      </c>
      <c r="B238" s="72">
        <v>1.5</v>
      </c>
      <c r="C238" s="78"/>
      <c r="D238" s="78"/>
      <c r="E238" s="81">
        <f t="shared" si="36"/>
        <v>6345</v>
      </c>
      <c r="F238" s="81">
        <f t="shared" si="37"/>
        <v>1586.25</v>
      </c>
      <c r="G238" s="74">
        <f t="shared" si="38"/>
        <v>634.5</v>
      </c>
      <c r="H238" s="74">
        <f t="shared" si="39"/>
        <v>317.25</v>
      </c>
      <c r="I238" s="74">
        <f t="shared" si="40"/>
        <v>181.28571428571428</v>
      </c>
      <c r="J238" s="74">
        <f t="shared" si="41"/>
        <v>113.30357142857143</v>
      </c>
      <c r="K238" s="74">
        <f t="shared" si="42"/>
        <v>75.53571428571429</v>
      </c>
      <c r="L238" s="74">
        <f t="shared" si="43"/>
        <v>52.875</v>
      </c>
      <c r="M238" s="21" t="s">
        <v>42</v>
      </c>
    </row>
    <row r="239" spans="1:13" ht="12.75">
      <c r="A239" s="21" t="s">
        <v>41</v>
      </c>
      <c r="B239" s="72">
        <v>2</v>
      </c>
      <c r="C239" s="78"/>
      <c r="D239" s="78"/>
      <c r="E239" s="81">
        <f t="shared" si="36"/>
        <v>8460</v>
      </c>
      <c r="F239" s="81">
        <f t="shared" si="37"/>
        <v>2115</v>
      </c>
      <c r="G239" s="74">
        <f t="shared" si="38"/>
        <v>846</v>
      </c>
      <c r="H239" s="74">
        <f t="shared" si="39"/>
        <v>423</v>
      </c>
      <c r="I239" s="74">
        <f t="shared" si="40"/>
        <v>241.71428571428572</v>
      </c>
      <c r="J239" s="74">
        <f t="shared" si="41"/>
        <v>151.07142857142858</v>
      </c>
      <c r="K239" s="74">
        <f t="shared" si="42"/>
        <v>100.71428571428571</v>
      </c>
      <c r="L239" s="74">
        <f t="shared" si="43"/>
        <v>70.5</v>
      </c>
      <c r="M239" s="21" t="s">
        <v>42</v>
      </c>
    </row>
    <row r="240" spans="1:13" ht="12.75">
      <c r="A240" s="21" t="s">
        <v>41</v>
      </c>
      <c r="B240" s="72">
        <v>2.5</v>
      </c>
      <c r="C240" s="78"/>
      <c r="D240" s="78"/>
      <c r="E240" s="82">
        <f t="shared" si="36"/>
        <v>10575</v>
      </c>
      <c r="F240" s="81">
        <f t="shared" si="37"/>
        <v>2643.75</v>
      </c>
      <c r="G240" s="81">
        <f t="shared" si="38"/>
        <v>1057.5</v>
      </c>
      <c r="H240" s="74">
        <f t="shared" si="39"/>
        <v>528.75</v>
      </c>
      <c r="I240" s="74">
        <f t="shared" si="40"/>
        <v>302.14285714285717</v>
      </c>
      <c r="J240" s="74">
        <f t="shared" si="41"/>
        <v>188.83928571428572</v>
      </c>
      <c r="K240" s="74">
        <f t="shared" si="42"/>
        <v>125.89285714285714</v>
      </c>
      <c r="L240" s="74">
        <f t="shared" si="43"/>
        <v>88.125</v>
      </c>
      <c r="M240" s="21" t="s">
        <v>42</v>
      </c>
    </row>
    <row r="241" spans="1:13" ht="12.75">
      <c r="A241" s="21" t="s">
        <v>41</v>
      </c>
      <c r="B241" s="72">
        <v>3</v>
      </c>
      <c r="C241" s="78"/>
      <c r="D241" s="78"/>
      <c r="E241" s="82">
        <f t="shared" si="36"/>
        <v>12690</v>
      </c>
      <c r="F241" s="81">
        <f t="shared" si="37"/>
        <v>3172.5</v>
      </c>
      <c r="G241" s="81">
        <f t="shared" si="38"/>
        <v>1269</v>
      </c>
      <c r="H241" s="74">
        <f t="shared" si="39"/>
        <v>634.5</v>
      </c>
      <c r="I241" s="74">
        <f t="shared" si="40"/>
        <v>362.57142857142856</v>
      </c>
      <c r="J241" s="74">
        <f t="shared" si="41"/>
        <v>226.60714285714286</v>
      </c>
      <c r="K241" s="74">
        <f t="shared" si="42"/>
        <v>151.07142857142858</v>
      </c>
      <c r="L241" s="74">
        <f t="shared" si="43"/>
        <v>105.75</v>
      </c>
      <c r="M241" s="21" t="s">
        <v>42</v>
      </c>
    </row>
    <row r="242" spans="1:13" ht="12.75">
      <c r="A242" s="21" t="s">
        <v>41</v>
      </c>
      <c r="B242" s="72">
        <v>3.5</v>
      </c>
      <c r="C242" s="78"/>
      <c r="D242" s="78"/>
      <c r="E242" s="82">
        <f t="shared" si="36"/>
        <v>14805</v>
      </c>
      <c r="F242" s="81">
        <f t="shared" si="37"/>
        <v>3701.25</v>
      </c>
      <c r="G242" s="81">
        <f t="shared" si="38"/>
        <v>1480.5</v>
      </c>
      <c r="H242" s="74">
        <f t="shared" si="39"/>
        <v>740.25</v>
      </c>
      <c r="I242" s="74">
        <f t="shared" si="40"/>
        <v>423</v>
      </c>
      <c r="J242" s="74">
        <f t="shared" si="41"/>
        <v>264.375</v>
      </c>
      <c r="K242" s="74">
        <f t="shared" si="42"/>
        <v>176.25</v>
      </c>
      <c r="L242" s="74">
        <f t="shared" si="43"/>
        <v>123.375</v>
      </c>
      <c r="M242" s="21" t="s">
        <v>42</v>
      </c>
    </row>
    <row r="243" spans="1:13" ht="12.75">
      <c r="A243" s="21" t="s">
        <v>41</v>
      </c>
      <c r="B243" s="72">
        <v>4</v>
      </c>
      <c r="C243" s="78"/>
      <c r="D243" s="78"/>
      <c r="E243" s="82">
        <f t="shared" si="36"/>
        <v>16920</v>
      </c>
      <c r="F243" s="81">
        <f t="shared" si="37"/>
        <v>4230</v>
      </c>
      <c r="G243" s="81">
        <f t="shared" si="38"/>
        <v>1692</v>
      </c>
      <c r="H243" s="74">
        <f t="shared" si="39"/>
        <v>846</v>
      </c>
      <c r="I243" s="74">
        <f t="shared" si="40"/>
        <v>483.42857142857144</v>
      </c>
      <c r="J243" s="74">
        <f t="shared" si="41"/>
        <v>302.14285714285717</v>
      </c>
      <c r="K243" s="74">
        <f t="shared" si="42"/>
        <v>201.42857142857142</v>
      </c>
      <c r="L243" s="74">
        <f t="shared" si="43"/>
        <v>141</v>
      </c>
      <c r="M243" s="21" t="s">
        <v>42</v>
      </c>
    </row>
    <row r="244" spans="1:13" ht="12.75">
      <c r="A244" s="21" t="s">
        <v>41</v>
      </c>
      <c r="B244" s="72">
        <v>4.5</v>
      </c>
      <c r="C244" s="78"/>
      <c r="D244" s="78"/>
      <c r="E244" s="82">
        <f t="shared" si="36"/>
        <v>19035</v>
      </c>
      <c r="F244" s="81">
        <f t="shared" si="37"/>
        <v>4758.75</v>
      </c>
      <c r="G244" s="81">
        <f t="shared" si="38"/>
        <v>1903.5</v>
      </c>
      <c r="H244" s="74">
        <f t="shared" si="39"/>
        <v>951.75</v>
      </c>
      <c r="I244" s="74">
        <f t="shared" si="40"/>
        <v>543.8571428571429</v>
      </c>
      <c r="J244" s="74">
        <f t="shared" si="41"/>
        <v>339.9107142857143</v>
      </c>
      <c r="K244" s="74">
        <f t="shared" si="42"/>
        <v>226.60714285714286</v>
      </c>
      <c r="L244" s="74">
        <f t="shared" si="43"/>
        <v>158.625</v>
      </c>
      <c r="M244" s="21" t="s">
        <v>42</v>
      </c>
    </row>
    <row r="245" spans="1:13" ht="12.75">
      <c r="A245" s="21" t="s">
        <v>41</v>
      </c>
      <c r="B245" s="72">
        <v>5</v>
      </c>
      <c r="C245" s="78"/>
      <c r="D245" s="78"/>
      <c r="E245" s="82">
        <f t="shared" si="36"/>
        <v>21150</v>
      </c>
      <c r="F245" s="81">
        <f t="shared" si="37"/>
        <v>5287.5</v>
      </c>
      <c r="G245" s="81">
        <f t="shared" si="38"/>
        <v>2115</v>
      </c>
      <c r="H245" s="81">
        <f t="shared" si="39"/>
        <v>1057.5</v>
      </c>
      <c r="I245" s="74">
        <f t="shared" si="40"/>
        <v>604.2857142857143</v>
      </c>
      <c r="J245" s="74">
        <f t="shared" si="41"/>
        <v>377.67857142857144</v>
      </c>
      <c r="K245" s="74">
        <f t="shared" si="42"/>
        <v>251.78571428571428</v>
      </c>
      <c r="L245" s="74">
        <f t="shared" si="43"/>
        <v>176.25</v>
      </c>
      <c r="M245" s="21" t="s">
        <v>42</v>
      </c>
    </row>
    <row r="246" spans="1:13" ht="12.75">
      <c r="A246" s="21" t="s">
        <v>41</v>
      </c>
      <c r="B246" s="72">
        <v>5.5</v>
      </c>
      <c r="C246" s="78"/>
      <c r="D246" s="78"/>
      <c r="E246" s="82">
        <f t="shared" si="36"/>
        <v>23265</v>
      </c>
      <c r="F246" s="81">
        <f t="shared" si="37"/>
        <v>5816.25</v>
      </c>
      <c r="G246" s="81">
        <f t="shared" si="38"/>
        <v>2326.5</v>
      </c>
      <c r="H246" s="81">
        <f t="shared" si="39"/>
        <v>1163.25</v>
      </c>
      <c r="I246" s="74">
        <f t="shared" si="40"/>
        <v>664.7142857142857</v>
      </c>
      <c r="J246" s="74">
        <f t="shared" si="41"/>
        <v>415.44642857142856</v>
      </c>
      <c r="K246" s="74">
        <f t="shared" si="42"/>
        <v>276.9642857142857</v>
      </c>
      <c r="L246" s="74">
        <f t="shared" si="43"/>
        <v>193.875</v>
      </c>
      <c r="M246" s="21" t="s">
        <v>42</v>
      </c>
    </row>
    <row r="247" spans="1:13" ht="12.75">
      <c r="A247" s="21" t="s">
        <v>41</v>
      </c>
      <c r="B247" s="72">
        <v>6</v>
      </c>
      <c r="C247" s="78"/>
      <c r="D247" s="78"/>
      <c r="E247" s="82">
        <f t="shared" si="36"/>
        <v>25380</v>
      </c>
      <c r="F247" s="81">
        <f t="shared" si="37"/>
        <v>6345</v>
      </c>
      <c r="G247" s="81">
        <f t="shared" si="38"/>
        <v>2538</v>
      </c>
      <c r="H247" s="81">
        <f t="shared" si="39"/>
        <v>1269</v>
      </c>
      <c r="I247" s="74">
        <f t="shared" si="40"/>
        <v>725.1428571428571</v>
      </c>
      <c r="J247" s="74">
        <f t="shared" si="41"/>
        <v>453.2142857142857</v>
      </c>
      <c r="K247" s="74">
        <f t="shared" si="42"/>
        <v>302.14285714285717</v>
      </c>
      <c r="L247" s="74">
        <f t="shared" si="43"/>
        <v>211.5</v>
      </c>
      <c r="M247" s="21" t="s">
        <v>42</v>
      </c>
    </row>
    <row r="248" spans="1:13" ht="12.75">
      <c r="A248" s="21" t="s">
        <v>41</v>
      </c>
      <c r="B248" s="72">
        <v>6.5</v>
      </c>
      <c r="C248" s="78"/>
      <c r="D248" s="78"/>
      <c r="E248" s="82">
        <f t="shared" si="36"/>
        <v>27495</v>
      </c>
      <c r="F248" s="81">
        <f t="shared" si="37"/>
        <v>6873.75</v>
      </c>
      <c r="G248" s="81">
        <f t="shared" si="38"/>
        <v>2749.5</v>
      </c>
      <c r="H248" s="81">
        <f t="shared" si="39"/>
        <v>1374.75</v>
      </c>
      <c r="I248" s="74">
        <f t="shared" si="40"/>
        <v>785.5714285714286</v>
      </c>
      <c r="J248" s="74">
        <f t="shared" si="41"/>
        <v>490.98214285714283</v>
      </c>
      <c r="K248" s="74">
        <f t="shared" si="42"/>
        <v>327.32142857142856</v>
      </c>
      <c r="L248" s="74">
        <f t="shared" si="43"/>
        <v>229.125</v>
      </c>
      <c r="M248" s="21" t="s">
        <v>42</v>
      </c>
    </row>
    <row r="249" spans="1:13" ht="12.75">
      <c r="A249" s="21" t="s">
        <v>41</v>
      </c>
      <c r="B249" s="72">
        <v>7</v>
      </c>
      <c r="C249" s="78"/>
      <c r="D249" s="78"/>
      <c r="E249" s="82">
        <f t="shared" si="36"/>
        <v>29610</v>
      </c>
      <c r="F249" s="81">
        <f t="shared" si="37"/>
        <v>7402.5</v>
      </c>
      <c r="G249" s="81">
        <f t="shared" si="38"/>
        <v>2961</v>
      </c>
      <c r="H249" s="81">
        <f t="shared" si="39"/>
        <v>1480.5</v>
      </c>
      <c r="I249" s="74">
        <f t="shared" si="40"/>
        <v>846</v>
      </c>
      <c r="J249" s="74">
        <f t="shared" si="41"/>
        <v>528.75</v>
      </c>
      <c r="K249" s="74">
        <f t="shared" si="42"/>
        <v>352.5</v>
      </c>
      <c r="L249" s="74">
        <f t="shared" si="43"/>
        <v>246.75</v>
      </c>
      <c r="M249" s="21" t="s">
        <v>42</v>
      </c>
    </row>
    <row r="250" spans="1:13" ht="12.75">
      <c r="A250" s="21" t="s">
        <v>41</v>
      </c>
      <c r="B250" s="72">
        <v>7.5</v>
      </c>
      <c r="C250" s="78"/>
      <c r="D250" s="78"/>
      <c r="E250" s="82">
        <f t="shared" si="36"/>
        <v>31725</v>
      </c>
      <c r="F250" s="81">
        <f t="shared" si="37"/>
        <v>7931.25</v>
      </c>
      <c r="G250" s="81">
        <f t="shared" si="38"/>
        <v>3172.5</v>
      </c>
      <c r="H250" s="81">
        <f t="shared" si="39"/>
        <v>1586.25</v>
      </c>
      <c r="I250" s="74">
        <f t="shared" si="40"/>
        <v>906.4285714285714</v>
      </c>
      <c r="J250" s="74">
        <f t="shared" si="41"/>
        <v>566.5178571428571</v>
      </c>
      <c r="K250" s="74">
        <f t="shared" si="42"/>
        <v>377.67857142857144</v>
      </c>
      <c r="L250" s="74">
        <f t="shared" si="43"/>
        <v>264.375</v>
      </c>
      <c r="M250" s="21" t="s">
        <v>42</v>
      </c>
    </row>
    <row r="251" spans="1:13" ht="12.75">
      <c r="A251" s="21" t="s">
        <v>41</v>
      </c>
      <c r="B251" s="72">
        <v>8</v>
      </c>
      <c r="C251" s="78"/>
      <c r="D251" s="78"/>
      <c r="E251" s="82">
        <f t="shared" si="36"/>
        <v>33840</v>
      </c>
      <c r="F251" s="81">
        <f t="shared" si="37"/>
        <v>8460</v>
      </c>
      <c r="G251" s="81">
        <f t="shared" si="38"/>
        <v>3384</v>
      </c>
      <c r="H251" s="81">
        <f t="shared" si="39"/>
        <v>1692</v>
      </c>
      <c r="I251" s="74">
        <f t="shared" si="40"/>
        <v>966.8571428571429</v>
      </c>
      <c r="J251" s="74">
        <f t="shared" si="41"/>
        <v>604.2857142857143</v>
      </c>
      <c r="K251" s="74">
        <f t="shared" si="42"/>
        <v>402.85714285714283</v>
      </c>
      <c r="L251" s="74">
        <f t="shared" si="43"/>
        <v>282</v>
      </c>
      <c r="M251" s="21" t="s">
        <v>42</v>
      </c>
    </row>
    <row r="252" spans="1:13" ht="12.75">
      <c r="A252" s="21" t="s">
        <v>41</v>
      </c>
      <c r="B252" s="72">
        <v>8.5</v>
      </c>
      <c r="C252" s="78"/>
      <c r="D252" s="78"/>
      <c r="E252" s="82">
        <f t="shared" si="36"/>
        <v>35955</v>
      </c>
      <c r="F252" s="81">
        <f t="shared" si="37"/>
        <v>8988.75</v>
      </c>
      <c r="G252" s="81">
        <f t="shared" si="38"/>
        <v>3595.5</v>
      </c>
      <c r="H252" s="81">
        <f t="shared" si="39"/>
        <v>1797.75</v>
      </c>
      <c r="I252" s="81">
        <f t="shared" si="40"/>
        <v>1027.2857142857142</v>
      </c>
      <c r="J252" s="74">
        <f t="shared" si="41"/>
        <v>642.0535714285714</v>
      </c>
      <c r="K252" s="74">
        <f t="shared" si="42"/>
        <v>428.0357142857143</v>
      </c>
      <c r="L252" s="74">
        <f t="shared" si="43"/>
        <v>299.625</v>
      </c>
      <c r="M252" s="21" t="s">
        <v>42</v>
      </c>
    </row>
    <row r="253" spans="1:13" ht="12.75">
      <c r="A253" s="21" t="s">
        <v>41</v>
      </c>
      <c r="B253" s="72">
        <v>9</v>
      </c>
      <c r="C253" s="78"/>
      <c r="D253" s="78"/>
      <c r="E253" s="82">
        <f t="shared" si="36"/>
        <v>38070</v>
      </c>
      <c r="F253" s="81">
        <f t="shared" si="37"/>
        <v>9517.5</v>
      </c>
      <c r="G253" s="81">
        <f t="shared" si="38"/>
        <v>3807</v>
      </c>
      <c r="H253" s="81">
        <f t="shared" si="39"/>
        <v>1903.5</v>
      </c>
      <c r="I253" s="81">
        <f t="shared" si="40"/>
        <v>1087.7142857142858</v>
      </c>
      <c r="J253" s="74">
        <f t="shared" si="41"/>
        <v>679.8214285714286</v>
      </c>
      <c r="K253" s="74">
        <f t="shared" si="42"/>
        <v>453.2142857142857</v>
      </c>
      <c r="L253" s="74">
        <f t="shared" si="43"/>
        <v>317.25</v>
      </c>
      <c r="M253" s="21" t="s">
        <v>42</v>
      </c>
    </row>
    <row r="254" spans="1:13" ht="12.75">
      <c r="A254" s="21" t="s">
        <v>41</v>
      </c>
      <c r="B254" s="72">
        <v>9.5</v>
      </c>
      <c r="C254" s="78"/>
      <c r="D254" s="78"/>
      <c r="E254" s="82">
        <f t="shared" si="36"/>
        <v>40185</v>
      </c>
      <c r="F254" s="81">
        <f t="shared" si="37"/>
        <v>10046.25</v>
      </c>
      <c r="G254" s="81">
        <f t="shared" si="38"/>
        <v>4018.5</v>
      </c>
      <c r="H254" s="81">
        <f t="shared" si="39"/>
        <v>2009.25</v>
      </c>
      <c r="I254" s="81">
        <f t="shared" si="40"/>
        <v>1148.142857142857</v>
      </c>
      <c r="J254" s="74">
        <f t="shared" si="41"/>
        <v>717.5892857142857</v>
      </c>
      <c r="K254" s="74">
        <f t="shared" si="42"/>
        <v>478.39285714285717</v>
      </c>
      <c r="L254" s="74">
        <f t="shared" si="43"/>
        <v>334.875</v>
      </c>
      <c r="M254" s="21" t="s">
        <v>42</v>
      </c>
    </row>
    <row r="255" spans="1:13" ht="12.75">
      <c r="A255" s="21" t="s">
        <v>41</v>
      </c>
      <c r="B255" s="72">
        <v>10</v>
      </c>
      <c r="C255" s="78"/>
      <c r="D255" s="78"/>
      <c r="E255" s="82">
        <f t="shared" si="36"/>
        <v>42300</v>
      </c>
      <c r="F255" s="82">
        <f t="shared" si="37"/>
        <v>10575</v>
      </c>
      <c r="G255" s="81">
        <f t="shared" si="38"/>
        <v>4230</v>
      </c>
      <c r="H255" s="81">
        <f t="shared" si="39"/>
        <v>2115</v>
      </c>
      <c r="I255" s="81">
        <f t="shared" si="40"/>
        <v>1208.5714285714287</v>
      </c>
      <c r="J255" s="74">
        <f t="shared" si="41"/>
        <v>755.3571428571429</v>
      </c>
      <c r="K255" s="74">
        <f t="shared" si="42"/>
        <v>503.57142857142856</v>
      </c>
      <c r="L255" s="74">
        <f t="shared" si="43"/>
        <v>352.5</v>
      </c>
      <c r="M255" s="21" t="s">
        <v>42</v>
      </c>
    </row>
    <row r="256" spans="1:13" ht="12.75">
      <c r="A256" s="21" t="s">
        <v>41</v>
      </c>
      <c r="B256" s="72">
        <v>11</v>
      </c>
      <c r="C256" s="78"/>
      <c r="D256" s="78"/>
      <c r="E256" s="82">
        <f t="shared" si="36"/>
        <v>46530</v>
      </c>
      <c r="F256" s="82">
        <f t="shared" si="37"/>
        <v>11632.5</v>
      </c>
      <c r="G256" s="81">
        <f t="shared" si="38"/>
        <v>4653</v>
      </c>
      <c r="H256" s="81">
        <f t="shared" si="39"/>
        <v>2326.5</v>
      </c>
      <c r="I256" s="81">
        <f t="shared" si="40"/>
        <v>1329.4285714285713</v>
      </c>
      <c r="J256" s="74">
        <f t="shared" si="41"/>
        <v>830.8928571428571</v>
      </c>
      <c r="K256" s="74">
        <f t="shared" si="42"/>
        <v>553.9285714285714</v>
      </c>
      <c r="L256" s="74">
        <f t="shared" si="43"/>
        <v>387.75</v>
      </c>
      <c r="M256" s="21" t="s">
        <v>42</v>
      </c>
    </row>
    <row r="257" spans="1:13" ht="12.75">
      <c r="A257" s="21" t="s">
        <v>41</v>
      </c>
      <c r="B257" s="72">
        <v>12</v>
      </c>
      <c r="C257" s="78"/>
      <c r="D257" s="78"/>
      <c r="E257" s="82">
        <f t="shared" si="36"/>
        <v>50760</v>
      </c>
      <c r="F257" s="82">
        <f t="shared" si="37"/>
        <v>12690</v>
      </c>
      <c r="G257" s="81">
        <f t="shared" si="38"/>
        <v>5076</v>
      </c>
      <c r="H257" s="81">
        <f t="shared" si="39"/>
        <v>2538</v>
      </c>
      <c r="I257" s="81">
        <f t="shared" si="40"/>
        <v>1450.2857142857142</v>
      </c>
      <c r="J257" s="74">
        <f t="shared" si="41"/>
        <v>906.4285714285714</v>
      </c>
      <c r="K257" s="74">
        <f t="shared" si="42"/>
        <v>604.2857142857143</v>
      </c>
      <c r="L257" s="74">
        <f t="shared" si="43"/>
        <v>423</v>
      </c>
      <c r="M257" s="21" t="s">
        <v>42</v>
      </c>
    </row>
    <row r="258" spans="1:13" ht="12.75">
      <c r="A258" s="21" t="s">
        <v>41</v>
      </c>
      <c r="B258" s="72">
        <v>13</v>
      </c>
      <c r="C258" s="78"/>
      <c r="D258" s="78"/>
      <c r="E258" s="82">
        <f t="shared" si="36"/>
        <v>54990</v>
      </c>
      <c r="F258" s="82">
        <f t="shared" si="37"/>
        <v>13747.5</v>
      </c>
      <c r="G258" s="81">
        <f t="shared" si="38"/>
        <v>5499</v>
      </c>
      <c r="H258" s="81">
        <f t="shared" si="39"/>
        <v>2749.5</v>
      </c>
      <c r="I258" s="81">
        <f t="shared" si="40"/>
        <v>1571.142857142857</v>
      </c>
      <c r="J258" s="74">
        <f t="shared" si="41"/>
        <v>981.9642857142857</v>
      </c>
      <c r="K258" s="74">
        <f t="shared" si="42"/>
        <v>654.6428571428571</v>
      </c>
      <c r="L258" s="74">
        <f t="shared" si="43"/>
        <v>458.25</v>
      </c>
      <c r="M258" s="21" t="s">
        <v>42</v>
      </c>
    </row>
    <row r="259" spans="1:13" ht="12.75">
      <c r="A259" s="21" t="s">
        <v>41</v>
      </c>
      <c r="B259" s="72">
        <v>14</v>
      </c>
      <c r="C259" s="78"/>
      <c r="D259" s="78"/>
      <c r="E259" s="82">
        <f aca="true" t="shared" si="44" ref="E259:E282">(B259*4500)-(6*(B259*4500)/100)</f>
        <v>59220</v>
      </c>
      <c r="F259" s="82">
        <f aca="true" t="shared" si="45" ref="F259:F282">((B259*4500)-(6*(B259*4500)/100))/4</f>
        <v>14805</v>
      </c>
      <c r="G259" s="81">
        <f aca="true" t="shared" si="46" ref="G259:G282">((B259*4500)-(6*(B259*4500)/100))/10</f>
        <v>5922</v>
      </c>
      <c r="H259" s="81">
        <f aca="true" t="shared" si="47" ref="H259:H282">((B259*4500)-(6*(B259*4500)/100))/20</f>
        <v>2961</v>
      </c>
      <c r="I259" s="81">
        <f aca="true" t="shared" si="48" ref="I259:I282">((B259*4500)-(6*(B259*4500)/100))/35</f>
        <v>1692</v>
      </c>
      <c r="J259" s="81">
        <f aca="true" t="shared" si="49" ref="J259:J282">((B259*4500)-(6*(B259*4500)/100))/56</f>
        <v>1057.5</v>
      </c>
      <c r="K259" s="74">
        <f t="shared" si="42"/>
        <v>705</v>
      </c>
      <c r="L259" s="74">
        <f t="shared" si="43"/>
        <v>493.5</v>
      </c>
      <c r="M259" s="21" t="s">
        <v>42</v>
      </c>
    </row>
    <row r="260" spans="1:13" ht="12.75">
      <c r="A260" s="21" t="s">
        <v>41</v>
      </c>
      <c r="B260" s="72">
        <v>15</v>
      </c>
      <c r="C260" s="78"/>
      <c r="D260" s="78"/>
      <c r="E260" s="82">
        <f t="shared" si="44"/>
        <v>63450</v>
      </c>
      <c r="F260" s="82">
        <f t="shared" si="45"/>
        <v>15862.5</v>
      </c>
      <c r="G260" s="81">
        <f t="shared" si="46"/>
        <v>6345</v>
      </c>
      <c r="H260" s="81">
        <f t="shared" si="47"/>
        <v>3172.5</v>
      </c>
      <c r="I260" s="81">
        <f t="shared" si="48"/>
        <v>1812.857142857143</v>
      </c>
      <c r="J260" s="81">
        <f t="shared" si="49"/>
        <v>1133.0357142857142</v>
      </c>
      <c r="K260" s="74">
        <f t="shared" si="42"/>
        <v>755.3571428571429</v>
      </c>
      <c r="L260" s="74">
        <f t="shared" si="43"/>
        <v>528.75</v>
      </c>
      <c r="M260" s="21" t="s">
        <v>42</v>
      </c>
    </row>
    <row r="261" spans="1:13" ht="12.75">
      <c r="A261" s="21" t="s">
        <v>41</v>
      </c>
      <c r="B261" s="72">
        <v>20</v>
      </c>
      <c r="C261" s="78"/>
      <c r="D261" s="78"/>
      <c r="E261" s="82">
        <f t="shared" si="44"/>
        <v>84600</v>
      </c>
      <c r="F261" s="82">
        <f t="shared" si="45"/>
        <v>21150</v>
      </c>
      <c r="G261" s="81">
        <f t="shared" si="46"/>
        <v>8460</v>
      </c>
      <c r="H261" s="81">
        <f t="shared" si="47"/>
        <v>4230</v>
      </c>
      <c r="I261" s="81">
        <f t="shared" si="48"/>
        <v>2417.1428571428573</v>
      </c>
      <c r="J261" s="81">
        <f t="shared" si="49"/>
        <v>1510.7142857142858</v>
      </c>
      <c r="K261" s="81">
        <f t="shared" si="42"/>
        <v>1007.1428571428571</v>
      </c>
      <c r="L261" s="74">
        <f t="shared" si="43"/>
        <v>705</v>
      </c>
      <c r="M261" s="21" t="s">
        <v>42</v>
      </c>
    </row>
    <row r="262" spans="1:13" ht="12.75">
      <c r="A262" s="21" t="s">
        <v>41</v>
      </c>
      <c r="B262" s="72">
        <v>25</v>
      </c>
      <c r="C262" s="78"/>
      <c r="D262" s="78"/>
      <c r="E262" s="82">
        <f t="shared" si="44"/>
        <v>105750</v>
      </c>
      <c r="F262" s="82">
        <f t="shared" si="45"/>
        <v>26437.5</v>
      </c>
      <c r="G262" s="82">
        <f t="shared" si="46"/>
        <v>10575</v>
      </c>
      <c r="H262" s="81">
        <f t="shared" si="47"/>
        <v>5287.5</v>
      </c>
      <c r="I262" s="81">
        <f t="shared" si="48"/>
        <v>3021.4285714285716</v>
      </c>
      <c r="J262" s="81">
        <f t="shared" si="49"/>
        <v>1888.392857142857</v>
      </c>
      <c r="K262" s="81">
        <f t="shared" si="42"/>
        <v>1258.9285714285713</v>
      </c>
      <c r="L262" s="74">
        <f t="shared" si="43"/>
        <v>881.25</v>
      </c>
      <c r="M262" s="21" t="s">
        <v>42</v>
      </c>
    </row>
    <row r="263" spans="1:13" ht="12.75">
      <c r="A263" s="21" t="s">
        <v>41</v>
      </c>
      <c r="B263" s="72">
        <v>30</v>
      </c>
      <c r="C263" s="78"/>
      <c r="D263" s="78"/>
      <c r="E263" s="82">
        <f t="shared" si="44"/>
        <v>126900</v>
      </c>
      <c r="F263" s="82">
        <f t="shared" si="45"/>
        <v>31725</v>
      </c>
      <c r="G263" s="82">
        <f t="shared" si="46"/>
        <v>12690</v>
      </c>
      <c r="H263" s="81">
        <f t="shared" si="47"/>
        <v>6345</v>
      </c>
      <c r="I263" s="81">
        <f t="shared" si="48"/>
        <v>3625.714285714286</v>
      </c>
      <c r="J263" s="81">
        <f t="shared" si="49"/>
        <v>2266.0714285714284</v>
      </c>
      <c r="K263" s="81">
        <f t="shared" si="42"/>
        <v>1510.7142857142858</v>
      </c>
      <c r="L263" s="81">
        <f t="shared" si="43"/>
        <v>1057.5</v>
      </c>
      <c r="M263" s="21" t="s">
        <v>42</v>
      </c>
    </row>
    <row r="264" spans="1:13" ht="12.75">
      <c r="A264" s="21" t="s">
        <v>41</v>
      </c>
      <c r="B264" s="72">
        <v>35</v>
      </c>
      <c r="C264" s="78"/>
      <c r="D264" s="78"/>
      <c r="E264" s="82">
        <f t="shared" si="44"/>
        <v>148050</v>
      </c>
      <c r="F264" s="82">
        <f t="shared" si="45"/>
        <v>37012.5</v>
      </c>
      <c r="G264" s="82">
        <f t="shared" si="46"/>
        <v>14805</v>
      </c>
      <c r="H264" s="81">
        <f t="shared" si="47"/>
        <v>7402.5</v>
      </c>
      <c r="I264" s="81">
        <f t="shared" si="48"/>
        <v>4230</v>
      </c>
      <c r="J264" s="81">
        <f t="shared" si="49"/>
        <v>2643.75</v>
      </c>
      <c r="K264" s="81">
        <f t="shared" si="42"/>
        <v>1762.5</v>
      </c>
      <c r="L264" s="81">
        <f t="shared" si="43"/>
        <v>1233.75</v>
      </c>
      <c r="M264" s="21" t="s">
        <v>42</v>
      </c>
    </row>
    <row r="265" spans="1:13" ht="12.75">
      <c r="A265" s="21" t="s">
        <v>41</v>
      </c>
      <c r="B265" s="72">
        <v>40</v>
      </c>
      <c r="C265" s="78"/>
      <c r="D265" s="78"/>
      <c r="E265" s="82">
        <f t="shared" si="44"/>
        <v>169200</v>
      </c>
      <c r="F265" s="82">
        <f t="shared" si="45"/>
        <v>42300</v>
      </c>
      <c r="G265" s="82">
        <f t="shared" si="46"/>
        <v>16920</v>
      </c>
      <c r="H265" s="81">
        <f t="shared" si="47"/>
        <v>8460</v>
      </c>
      <c r="I265" s="81">
        <f t="shared" si="48"/>
        <v>4834.285714285715</v>
      </c>
      <c r="J265" s="81">
        <f t="shared" si="49"/>
        <v>3021.4285714285716</v>
      </c>
      <c r="K265" s="81">
        <f t="shared" si="42"/>
        <v>2014.2857142857142</v>
      </c>
      <c r="L265" s="81">
        <f t="shared" si="43"/>
        <v>1410</v>
      </c>
      <c r="M265" s="21" t="s">
        <v>42</v>
      </c>
    </row>
    <row r="266" spans="1:13" ht="12.75">
      <c r="A266" s="21" t="s">
        <v>41</v>
      </c>
      <c r="B266" s="72">
        <v>45</v>
      </c>
      <c r="C266" s="78"/>
      <c r="D266" s="78"/>
      <c r="E266" s="82">
        <f t="shared" si="44"/>
        <v>190350</v>
      </c>
      <c r="F266" s="82">
        <f t="shared" si="45"/>
        <v>47587.5</v>
      </c>
      <c r="G266" s="82">
        <f t="shared" si="46"/>
        <v>19035</v>
      </c>
      <c r="H266" s="81">
        <f t="shared" si="47"/>
        <v>9517.5</v>
      </c>
      <c r="I266" s="81">
        <f t="shared" si="48"/>
        <v>5438.571428571428</v>
      </c>
      <c r="J266" s="81">
        <f t="shared" si="49"/>
        <v>3399.1071428571427</v>
      </c>
      <c r="K266" s="81">
        <f t="shared" si="42"/>
        <v>2266.0714285714284</v>
      </c>
      <c r="L266" s="81">
        <f t="shared" si="43"/>
        <v>1586.25</v>
      </c>
      <c r="M266" s="21" t="s">
        <v>42</v>
      </c>
    </row>
    <row r="267" spans="1:13" ht="12.75">
      <c r="A267" s="21" t="s">
        <v>41</v>
      </c>
      <c r="B267" s="72">
        <v>50</v>
      </c>
      <c r="C267" s="78"/>
      <c r="D267" s="78"/>
      <c r="E267" s="82">
        <f t="shared" si="44"/>
        <v>211500</v>
      </c>
      <c r="F267" s="82">
        <f t="shared" si="45"/>
        <v>52875</v>
      </c>
      <c r="G267" s="82">
        <f t="shared" si="46"/>
        <v>21150</v>
      </c>
      <c r="H267" s="82">
        <f t="shared" si="47"/>
        <v>10575</v>
      </c>
      <c r="I267" s="81">
        <f t="shared" si="48"/>
        <v>6042.857142857143</v>
      </c>
      <c r="J267" s="81">
        <f t="shared" si="49"/>
        <v>3776.785714285714</v>
      </c>
      <c r="K267" s="81">
        <f t="shared" si="42"/>
        <v>2517.8571428571427</v>
      </c>
      <c r="L267" s="81">
        <f t="shared" si="43"/>
        <v>1762.5</v>
      </c>
      <c r="M267" s="21" t="s">
        <v>42</v>
      </c>
    </row>
    <row r="268" spans="1:13" ht="12.75">
      <c r="A268" s="21" t="s">
        <v>41</v>
      </c>
      <c r="B268" s="72">
        <v>60</v>
      </c>
      <c r="C268" s="78"/>
      <c r="D268" s="78"/>
      <c r="E268" s="82">
        <f t="shared" si="44"/>
        <v>253800</v>
      </c>
      <c r="F268" s="82">
        <f t="shared" si="45"/>
        <v>63450</v>
      </c>
      <c r="G268" s="82">
        <f t="shared" si="46"/>
        <v>25380</v>
      </c>
      <c r="H268" s="82">
        <f t="shared" si="47"/>
        <v>12690</v>
      </c>
      <c r="I268" s="81">
        <f t="shared" si="48"/>
        <v>7251.428571428572</v>
      </c>
      <c r="J268" s="81">
        <f t="shared" si="49"/>
        <v>4532.142857142857</v>
      </c>
      <c r="K268" s="81">
        <f t="shared" si="42"/>
        <v>3021.4285714285716</v>
      </c>
      <c r="L268" s="81">
        <f t="shared" si="43"/>
        <v>2115</v>
      </c>
      <c r="M268" s="21" t="s">
        <v>42</v>
      </c>
    </row>
    <row r="269" spans="1:13" ht="12.75">
      <c r="A269" s="21" t="s">
        <v>41</v>
      </c>
      <c r="B269" s="72">
        <v>70</v>
      </c>
      <c r="C269" s="78"/>
      <c r="D269" s="78"/>
      <c r="E269" s="82">
        <f t="shared" si="44"/>
        <v>296100</v>
      </c>
      <c r="F269" s="82">
        <f t="shared" si="45"/>
        <v>74025</v>
      </c>
      <c r="G269" s="82">
        <f t="shared" si="46"/>
        <v>29610</v>
      </c>
      <c r="H269" s="82">
        <f t="shared" si="47"/>
        <v>14805</v>
      </c>
      <c r="I269" s="81">
        <f t="shared" si="48"/>
        <v>8460</v>
      </c>
      <c r="J269" s="81">
        <f t="shared" si="49"/>
        <v>5287.5</v>
      </c>
      <c r="K269" s="81">
        <f t="shared" si="42"/>
        <v>3525</v>
      </c>
      <c r="L269" s="81">
        <f t="shared" si="43"/>
        <v>2467.5</v>
      </c>
      <c r="M269" s="21" t="s">
        <v>42</v>
      </c>
    </row>
    <row r="270" spans="1:13" ht="12.75">
      <c r="A270" s="21" t="s">
        <v>41</v>
      </c>
      <c r="B270" s="72">
        <v>80</v>
      </c>
      <c r="C270" s="78"/>
      <c r="D270" s="78"/>
      <c r="E270" s="82">
        <f t="shared" si="44"/>
        <v>338400</v>
      </c>
      <c r="F270" s="82">
        <f t="shared" si="45"/>
        <v>84600</v>
      </c>
      <c r="G270" s="82">
        <f t="shared" si="46"/>
        <v>33840</v>
      </c>
      <c r="H270" s="82">
        <f t="shared" si="47"/>
        <v>16920</v>
      </c>
      <c r="I270" s="81">
        <f t="shared" si="48"/>
        <v>9668.57142857143</v>
      </c>
      <c r="J270" s="81">
        <f t="shared" si="49"/>
        <v>6042.857142857143</v>
      </c>
      <c r="K270" s="81">
        <f t="shared" si="42"/>
        <v>4028.5714285714284</v>
      </c>
      <c r="L270" s="81">
        <f t="shared" si="43"/>
        <v>2820</v>
      </c>
      <c r="M270" s="21" t="s">
        <v>42</v>
      </c>
    </row>
    <row r="271" spans="1:13" ht="12.75">
      <c r="A271" s="21" t="s">
        <v>41</v>
      </c>
      <c r="B271" s="72">
        <v>90</v>
      </c>
      <c r="C271" s="78"/>
      <c r="D271" s="78"/>
      <c r="E271" s="82">
        <f t="shared" si="44"/>
        <v>380700</v>
      </c>
      <c r="F271" s="82">
        <f t="shared" si="45"/>
        <v>95175</v>
      </c>
      <c r="G271" s="82">
        <f t="shared" si="46"/>
        <v>38070</v>
      </c>
      <c r="H271" s="82">
        <f t="shared" si="47"/>
        <v>19035</v>
      </c>
      <c r="I271" s="82">
        <f t="shared" si="48"/>
        <v>10877.142857142857</v>
      </c>
      <c r="J271" s="81">
        <f t="shared" si="49"/>
        <v>6798.214285714285</v>
      </c>
      <c r="K271" s="81">
        <f t="shared" si="42"/>
        <v>4532.142857142857</v>
      </c>
      <c r="L271" s="81">
        <f t="shared" si="43"/>
        <v>3172.5</v>
      </c>
      <c r="M271" s="21" t="s">
        <v>42</v>
      </c>
    </row>
    <row r="272" spans="1:13" ht="12.75">
      <c r="A272" s="21" t="s">
        <v>41</v>
      </c>
      <c r="B272" s="72">
        <v>100</v>
      </c>
      <c r="C272" s="78"/>
      <c r="D272" s="78"/>
      <c r="E272" s="82">
        <f t="shared" si="44"/>
        <v>423000</v>
      </c>
      <c r="F272" s="82">
        <f t="shared" si="45"/>
        <v>105750</v>
      </c>
      <c r="G272" s="82">
        <f t="shared" si="46"/>
        <v>42300</v>
      </c>
      <c r="H272" s="82">
        <f t="shared" si="47"/>
        <v>21150</v>
      </c>
      <c r="I272" s="82">
        <f t="shared" si="48"/>
        <v>12085.714285714286</v>
      </c>
      <c r="J272" s="81">
        <f t="shared" si="49"/>
        <v>7553.571428571428</v>
      </c>
      <c r="K272" s="81">
        <f t="shared" si="42"/>
        <v>5035.714285714285</v>
      </c>
      <c r="L272" s="81">
        <f t="shared" si="43"/>
        <v>3525</v>
      </c>
      <c r="M272" s="21" t="s">
        <v>42</v>
      </c>
    </row>
    <row r="273" spans="1:13" ht="12.75">
      <c r="A273" s="21" t="s">
        <v>41</v>
      </c>
      <c r="B273" s="72">
        <v>110</v>
      </c>
      <c r="C273" s="78"/>
      <c r="D273" s="78"/>
      <c r="E273" s="82">
        <f t="shared" si="44"/>
        <v>465300</v>
      </c>
      <c r="F273" s="82">
        <f t="shared" si="45"/>
        <v>116325</v>
      </c>
      <c r="G273" s="82">
        <f t="shared" si="46"/>
        <v>46530</v>
      </c>
      <c r="H273" s="82">
        <f t="shared" si="47"/>
        <v>23265</v>
      </c>
      <c r="I273" s="82">
        <f t="shared" si="48"/>
        <v>13294.285714285714</v>
      </c>
      <c r="J273" s="81">
        <f t="shared" si="49"/>
        <v>8308.92857142857</v>
      </c>
      <c r="K273" s="81">
        <f t="shared" si="42"/>
        <v>5539.285714285715</v>
      </c>
      <c r="L273" s="81">
        <f t="shared" si="43"/>
        <v>3877.5</v>
      </c>
      <c r="M273" s="21" t="s">
        <v>42</v>
      </c>
    </row>
    <row r="274" spans="1:13" ht="12.75">
      <c r="A274" s="21" t="s">
        <v>41</v>
      </c>
      <c r="B274" s="72">
        <v>120</v>
      </c>
      <c r="C274" s="78"/>
      <c r="D274" s="78"/>
      <c r="E274" s="82">
        <f t="shared" si="44"/>
        <v>507600</v>
      </c>
      <c r="F274" s="82">
        <f t="shared" si="45"/>
        <v>126900</v>
      </c>
      <c r="G274" s="82">
        <f t="shared" si="46"/>
        <v>50760</v>
      </c>
      <c r="H274" s="82">
        <f t="shared" si="47"/>
        <v>25380</v>
      </c>
      <c r="I274" s="82">
        <f t="shared" si="48"/>
        <v>14502.857142857143</v>
      </c>
      <c r="J274" s="81">
        <f t="shared" si="49"/>
        <v>9064.285714285714</v>
      </c>
      <c r="K274" s="81">
        <f t="shared" si="42"/>
        <v>6042.857142857143</v>
      </c>
      <c r="L274" s="81">
        <f t="shared" si="43"/>
        <v>4230</v>
      </c>
      <c r="M274" s="21" t="s">
        <v>42</v>
      </c>
    </row>
    <row r="275" spans="1:13" ht="12.75">
      <c r="A275" s="21" t="s">
        <v>41</v>
      </c>
      <c r="B275" s="72">
        <v>130</v>
      </c>
      <c r="C275" s="78"/>
      <c r="D275" s="78"/>
      <c r="E275" s="82">
        <f t="shared" si="44"/>
        <v>549900</v>
      </c>
      <c r="F275" s="82">
        <f t="shared" si="45"/>
        <v>137475</v>
      </c>
      <c r="G275" s="82">
        <f t="shared" si="46"/>
        <v>54990</v>
      </c>
      <c r="H275" s="82">
        <f t="shared" si="47"/>
        <v>27495</v>
      </c>
      <c r="I275" s="82">
        <f t="shared" si="48"/>
        <v>15711.42857142857</v>
      </c>
      <c r="J275" s="81">
        <f t="shared" si="49"/>
        <v>9819.642857142857</v>
      </c>
      <c r="K275" s="81">
        <f t="shared" si="42"/>
        <v>6546.428571428572</v>
      </c>
      <c r="L275" s="81">
        <f t="shared" si="43"/>
        <v>4582.5</v>
      </c>
      <c r="M275" s="21" t="s">
        <v>42</v>
      </c>
    </row>
    <row r="276" spans="1:13" ht="12.75">
      <c r="A276" s="21" t="s">
        <v>41</v>
      </c>
      <c r="B276" s="72">
        <v>140</v>
      </c>
      <c r="C276" s="78"/>
      <c r="D276" s="78"/>
      <c r="E276" s="82">
        <f t="shared" si="44"/>
        <v>592200</v>
      </c>
      <c r="F276" s="82">
        <f t="shared" si="45"/>
        <v>148050</v>
      </c>
      <c r="G276" s="82">
        <f t="shared" si="46"/>
        <v>59220</v>
      </c>
      <c r="H276" s="82">
        <f t="shared" si="47"/>
        <v>29610</v>
      </c>
      <c r="I276" s="82">
        <f t="shared" si="48"/>
        <v>16920</v>
      </c>
      <c r="J276" s="82">
        <f t="shared" si="49"/>
        <v>10575</v>
      </c>
      <c r="K276" s="81">
        <f t="shared" si="42"/>
        <v>7050</v>
      </c>
      <c r="L276" s="81">
        <f t="shared" si="43"/>
        <v>4935</v>
      </c>
      <c r="M276" s="21" t="s">
        <v>42</v>
      </c>
    </row>
    <row r="277" spans="1:13" ht="12.75">
      <c r="A277" s="21" t="s">
        <v>41</v>
      </c>
      <c r="B277" s="72">
        <v>150</v>
      </c>
      <c r="C277" s="78"/>
      <c r="D277" s="78"/>
      <c r="E277" s="82">
        <f t="shared" si="44"/>
        <v>634500</v>
      </c>
      <c r="F277" s="82">
        <f t="shared" si="45"/>
        <v>158625</v>
      </c>
      <c r="G277" s="82">
        <f t="shared" si="46"/>
        <v>63450</v>
      </c>
      <c r="H277" s="82">
        <f t="shared" si="47"/>
        <v>31725</v>
      </c>
      <c r="I277" s="82">
        <f t="shared" si="48"/>
        <v>18128.571428571428</v>
      </c>
      <c r="J277" s="82">
        <f t="shared" si="49"/>
        <v>11330.357142857143</v>
      </c>
      <c r="K277" s="81">
        <f t="shared" si="42"/>
        <v>7553.571428571428</v>
      </c>
      <c r="L277" s="81">
        <f t="shared" si="43"/>
        <v>5287.5</v>
      </c>
      <c r="M277" s="21" t="s">
        <v>42</v>
      </c>
    </row>
    <row r="278" spans="1:13" ht="12.75">
      <c r="A278" s="21" t="s">
        <v>41</v>
      </c>
      <c r="B278" s="72">
        <v>160</v>
      </c>
      <c r="C278" s="78"/>
      <c r="D278" s="78"/>
      <c r="E278" s="82">
        <f t="shared" si="44"/>
        <v>676800</v>
      </c>
      <c r="F278" s="82">
        <f t="shared" si="45"/>
        <v>169200</v>
      </c>
      <c r="G278" s="82">
        <f t="shared" si="46"/>
        <v>67680</v>
      </c>
      <c r="H278" s="82">
        <f t="shared" si="47"/>
        <v>33840</v>
      </c>
      <c r="I278" s="82">
        <f t="shared" si="48"/>
        <v>19337.14285714286</v>
      </c>
      <c r="J278" s="82">
        <f t="shared" si="49"/>
        <v>12085.714285714286</v>
      </c>
      <c r="K278" s="81">
        <f t="shared" si="42"/>
        <v>8057.142857142857</v>
      </c>
      <c r="L278" s="81">
        <f t="shared" si="43"/>
        <v>5640</v>
      </c>
      <c r="M278" s="21" t="s">
        <v>42</v>
      </c>
    </row>
    <row r="279" spans="1:13" ht="12.75">
      <c r="A279" s="21" t="s">
        <v>41</v>
      </c>
      <c r="B279" s="72">
        <v>170</v>
      </c>
      <c r="C279" s="78"/>
      <c r="D279" s="78"/>
      <c r="E279" s="82">
        <f t="shared" si="44"/>
        <v>719100</v>
      </c>
      <c r="F279" s="82">
        <f t="shared" si="45"/>
        <v>179775</v>
      </c>
      <c r="G279" s="82">
        <f t="shared" si="46"/>
        <v>71910</v>
      </c>
      <c r="H279" s="82">
        <f t="shared" si="47"/>
        <v>35955</v>
      </c>
      <c r="I279" s="82">
        <f t="shared" si="48"/>
        <v>20545.714285714286</v>
      </c>
      <c r="J279" s="82">
        <f t="shared" si="49"/>
        <v>12841.07142857143</v>
      </c>
      <c r="K279" s="81">
        <f t="shared" si="42"/>
        <v>8560.714285714286</v>
      </c>
      <c r="L279" s="81">
        <f t="shared" si="43"/>
        <v>5992.5</v>
      </c>
      <c r="M279" s="21" t="s">
        <v>42</v>
      </c>
    </row>
    <row r="280" spans="1:13" ht="12.75">
      <c r="A280" s="21" t="s">
        <v>41</v>
      </c>
      <c r="B280" s="72">
        <v>180</v>
      </c>
      <c r="C280" s="78"/>
      <c r="D280" s="78"/>
      <c r="E280" s="82">
        <f t="shared" si="44"/>
        <v>761400</v>
      </c>
      <c r="F280" s="82">
        <f t="shared" si="45"/>
        <v>190350</v>
      </c>
      <c r="G280" s="82">
        <f t="shared" si="46"/>
        <v>76140</v>
      </c>
      <c r="H280" s="82">
        <f t="shared" si="47"/>
        <v>38070</v>
      </c>
      <c r="I280" s="82">
        <f t="shared" si="48"/>
        <v>21754.285714285714</v>
      </c>
      <c r="J280" s="82">
        <f t="shared" si="49"/>
        <v>13596.42857142857</v>
      </c>
      <c r="K280" s="81">
        <f t="shared" si="42"/>
        <v>9064.285714285714</v>
      </c>
      <c r="L280" s="81">
        <f t="shared" si="43"/>
        <v>6345</v>
      </c>
      <c r="M280" s="21" t="s">
        <v>42</v>
      </c>
    </row>
    <row r="281" spans="1:13" ht="12.75">
      <c r="A281" s="21" t="s">
        <v>41</v>
      </c>
      <c r="B281" s="72">
        <v>190</v>
      </c>
      <c r="C281" s="78"/>
      <c r="D281" s="78"/>
      <c r="E281" s="82">
        <f t="shared" si="44"/>
        <v>803700</v>
      </c>
      <c r="F281" s="82">
        <f t="shared" si="45"/>
        <v>200925</v>
      </c>
      <c r="G281" s="82">
        <f t="shared" si="46"/>
        <v>80370</v>
      </c>
      <c r="H281" s="82">
        <f t="shared" si="47"/>
        <v>40185</v>
      </c>
      <c r="I281" s="82">
        <f t="shared" si="48"/>
        <v>22962.85714285714</v>
      </c>
      <c r="J281" s="82">
        <f t="shared" si="49"/>
        <v>14351.785714285714</v>
      </c>
      <c r="K281" s="81">
        <f t="shared" si="42"/>
        <v>9567.857142857143</v>
      </c>
      <c r="L281" s="81">
        <f t="shared" si="43"/>
        <v>6697.5</v>
      </c>
      <c r="M281" s="21" t="s">
        <v>42</v>
      </c>
    </row>
    <row r="282" spans="1:13" ht="12.75">
      <c r="A282" s="21" t="s">
        <v>41</v>
      </c>
      <c r="B282" s="72">
        <v>200</v>
      </c>
      <c r="C282" s="78"/>
      <c r="D282" s="78"/>
      <c r="E282" s="82">
        <f t="shared" si="44"/>
        <v>846000</v>
      </c>
      <c r="F282" s="82">
        <f t="shared" si="45"/>
        <v>211500</v>
      </c>
      <c r="G282" s="82">
        <f t="shared" si="46"/>
        <v>84600</v>
      </c>
      <c r="H282" s="82">
        <f t="shared" si="47"/>
        <v>42300</v>
      </c>
      <c r="I282" s="82">
        <f t="shared" si="48"/>
        <v>24171.428571428572</v>
      </c>
      <c r="J282" s="82">
        <f t="shared" si="49"/>
        <v>15107.142857142857</v>
      </c>
      <c r="K282" s="81">
        <f t="shared" si="42"/>
        <v>10071.42857142857</v>
      </c>
      <c r="L282" s="81">
        <f t="shared" si="43"/>
        <v>7050</v>
      </c>
      <c r="M282" s="21" t="s">
        <v>42</v>
      </c>
    </row>
    <row r="283" spans="1:13" ht="12.75">
      <c r="A283" s="21" t="s">
        <v>41</v>
      </c>
      <c r="B283" s="72"/>
      <c r="C283" s="78"/>
      <c r="D283" s="78"/>
      <c r="E283" s="73"/>
      <c r="F283" s="73"/>
      <c r="G283" s="73"/>
      <c r="H283" s="73"/>
      <c r="I283" s="73"/>
      <c r="J283" s="73"/>
      <c r="K283" s="73"/>
      <c r="L283" s="76"/>
      <c r="M283" s="21" t="s">
        <v>42</v>
      </c>
    </row>
    <row r="284" spans="1:13" ht="15.75">
      <c r="A284" s="21" t="s">
        <v>41</v>
      </c>
      <c r="B284" s="83"/>
      <c r="C284" s="73"/>
      <c r="D284" s="73"/>
      <c r="E284" s="73"/>
      <c r="F284" s="73"/>
      <c r="G284" s="73"/>
      <c r="H284" s="73"/>
      <c r="I284" s="73"/>
      <c r="J284" s="73"/>
      <c r="K284" s="73"/>
      <c r="L284" s="76"/>
      <c r="M284" s="21" t="s">
        <v>42</v>
      </c>
    </row>
    <row r="285" spans="1:13" ht="26.25">
      <c r="A285" s="21" t="s">
        <v>41</v>
      </c>
      <c r="B285" s="97" t="s">
        <v>33</v>
      </c>
      <c r="C285" s="98"/>
      <c r="D285" s="98"/>
      <c r="E285" s="98"/>
      <c r="F285" s="98"/>
      <c r="G285" s="98"/>
      <c r="H285" s="98"/>
      <c r="I285" s="99"/>
      <c r="J285" s="99"/>
      <c r="K285" s="99"/>
      <c r="L285" s="100"/>
      <c r="M285" s="21" t="s">
        <v>42</v>
      </c>
    </row>
    <row r="286" spans="1:13" ht="12.75">
      <c r="A286" s="21" t="s">
        <v>41</v>
      </c>
      <c r="B286" s="77" t="s">
        <v>17</v>
      </c>
      <c r="C286" s="78" t="s">
        <v>18</v>
      </c>
      <c r="D286" s="79" t="s">
        <v>19</v>
      </c>
      <c r="E286" s="79" t="s">
        <v>20</v>
      </c>
      <c r="F286" s="79" t="s">
        <v>21</v>
      </c>
      <c r="G286" s="79" t="s">
        <v>22</v>
      </c>
      <c r="H286" s="79" t="s">
        <v>23</v>
      </c>
      <c r="I286" s="79" t="s">
        <v>24</v>
      </c>
      <c r="J286" s="79" t="s">
        <v>35</v>
      </c>
      <c r="K286" s="79" t="s">
        <v>43</v>
      </c>
      <c r="L286" s="80" t="s">
        <v>44</v>
      </c>
      <c r="M286" s="21" t="s">
        <v>42</v>
      </c>
    </row>
    <row r="287" spans="1:13" ht="12.75">
      <c r="A287" s="21" t="s">
        <v>41</v>
      </c>
      <c r="B287" s="72">
        <v>0.05</v>
      </c>
      <c r="C287" s="73"/>
      <c r="D287" s="73"/>
      <c r="E287" s="73"/>
      <c r="F287" s="81">
        <f aca="true" t="shared" si="50" ref="F287:F332">(B287*120000)-(6*(B287*120000)/100)</f>
        <v>5640</v>
      </c>
      <c r="G287" s="81">
        <f aca="true" t="shared" si="51" ref="G287:G318">((B287*120000)-(6*(B287*120000)/100))/5</f>
        <v>1128</v>
      </c>
      <c r="H287" s="74">
        <f aca="true" t="shared" si="52" ref="H287:H318">((B287*120000)-(6*(B287*120000)/100))/15</f>
        <v>376</v>
      </c>
      <c r="I287" s="74">
        <f aca="true" t="shared" si="53" ref="I287:I318">((B287*120000)-(6*(B287*120000)/100))/35</f>
        <v>161.14285714285714</v>
      </c>
      <c r="J287" s="74">
        <f aca="true" t="shared" si="54" ref="J287:J318">((B287*120000)-(6*(B287*120000)/100))/70</f>
        <v>80.57142857142857</v>
      </c>
      <c r="K287" s="74">
        <f aca="true" t="shared" si="55" ref="K287:K318">((B287*120000)-(6*(B287*12000)/100))/126</f>
        <v>47.333333333333336</v>
      </c>
      <c r="L287" s="74">
        <f>((B287*120000)-(6*(B287*12000)/100))/210</f>
        <v>28.4</v>
      </c>
      <c r="M287" s="21" t="s">
        <v>42</v>
      </c>
    </row>
    <row r="288" spans="1:13" ht="12.75">
      <c r="A288" s="21" t="s">
        <v>41</v>
      </c>
      <c r="B288" s="72">
        <v>0.1</v>
      </c>
      <c r="C288" s="73"/>
      <c r="D288" s="73"/>
      <c r="E288" s="73"/>
      <c r="F288" s="82">
        <f t="shared" si="50"/>
        <v>11280</v>
      </c>
      <c r="G288" s="81">
        <f t="shared" si="51"/>
        <v>2256</v>
      </c>
      <c r="H288" s="74">
        <f t="shared" si="52"/>
        <v>752</v>
      </c>
      <c r="I288" s="74">
        <f t="shared" si="53"/>
        <v>322.2857142857143</v>
      </c>
      <c r="J288" s="74">
        <f t="shared" si="54"/>
        <v>161.14285714285714</v>
      </c>
      <c r="K288" s="74">
        <f t="shared" si="55"/>
        <v>94.66666666666667</v>
      </c>
      <c r="L288" s="74">
        <f aca="true" t="shared" si="56" ref="L288:L342">((B288*120000)-(6*(B288*12000)/100))/210</f>
        <v>56.8</v>
      </c>
      <c r="M288" s="21" t="s">
        <v>42</v>
      </c>
    </row>
    <row r="289" spans="1:13" ht="12.75">
      <c r="A289" s="21" t="s">
        <v>41</v>
      </c>
      <c r="B289" s="72">
        <v>0.15</v>
      </c>
      <c r="C289" s="73"/>
      <c r="D289" s="73"/>
      <c r="E289" s="73"/>
      <c r="F289" s="82">
        <f t="shared" si="50"/>
        <v>16920</v>
      </c>
      <c r="G289" s="81">
        <f t="shared" si="51"/>
        <v>3384</v>
      </c>
      <c r="H289" s="81">
        <f t="shared" si="52"/>
        <v>1128</v>
      </c>
      <c r="I289" s="74">
        <f t="shared" si="53"/>
        <v>483.42857142857144</v>
      </c>
      <c r="J289" s="74">
        <f t="shared" si="54"/>
        <v>241.71428571428572</v>
      </c>
      <c r="K289" s="74">
        <f t="shared" si="55"/>
        <v>142</v>
      </c>
      <c r="L289" s="74">
        <f t="shared" si="56"/>
        <v>85.2</v>
      </c>
      <c r="M289" s="21" t="s">
        <v>42</v>
      </c>
    </row>
    <row r="290" spans="1:13" ht="12.75">
      <c r="A290" s="21" t="s">
        <v>41</v>
      </c>
      <c r="B290" s="72">
        <v>0.2</v>
      </c>
      <c r="C290" s="73"/>
      <c r="D290" s="73"/>
      <c r="E290" s="73"/>
      <c r="F290" s="82">
        <f t="shared" si="50"/>
        <v>22560</v>
      </c>
      <c r="G290" s="81">
        <f t="shared" si="51"/>
        <v>4512</v>
      </c>
      <c r="H290" s="81">
        <f t="shared" si="52"/>
        <v>1504</v>
      </c>
      <c r="I290" s="74">
        <f t="shared" si="53"/>
        <v>644.5714285714286</v>
      </c>
      <c r="J290" s="74">
        <f t="shared" si="54"/>
        <v>322.2857142857143</v>
      </c>
      <c r="K290" s="74">
        <f t="shared" si="55"/>
        <v>189.33333333333334</v>
      </c>
      <c r="L290" s="74">
        <f t="shared" si="56"/>
        <v>113.6</v>
      </c>
      <c r="M290" s="21" t="s">
        <v>42</v>
      </c>
    </row>
    <row r="291" spans="1:13" ht="12.75">
      <c r="A291" s="21" t="s">
        <v>41</v>
      </c>
      <c r="B291" s="72">
        <v>0.25</v>
      </c>
      <c r="C291" s="73"/>
      <c r="D291" s="73"/>
      <c r="E291" s="73"/>
      <c r="F291" s="82">
        <f t="shared" si="50"/>
        <v>28200</v>
      </c>
      <c r="G291" s="81">
        <f t="shared" si="51"/>
        <v>5640</v>
      </c>
      <c r="H291" s="81">
        <f t="shared" si="52"/>
        <v>1880</v>
      </c>
      <c r="I291" s="74">
        <f t="shared" si="53"/>
        <v>805.7142857142857</v>
      </c>
      <c r="J291" s="74">
        <f t="shared" si="54"/>
        <v>402.85714285714283</v>
      </c>
      <c r="K291" s="74">
        <f t="shared" si="55"/>
        <v>236.66666666666666</v>
      </c>
      <c r="L291" s="74">
        <f t="shared" si="56"/>
        <v>142</v>
      </c>
      <c r="M291" s="21" t="s">
        <v>42</v>
      </c>
    </row>
    <row r="292" spans="1:13" ht="12.75">
      <c r="A292" s="21" t="s">
        <v>41</v>
      </c>
      <c r="B292" s="72">
        <v>0.3</v>
      </c>
      <c r="C292" s="73"/>
      <c r="D292" s="73"/>
      <c r="E292" s="73"/>
      <c r="F292" s="82">
        <f t="shared" si="50"/>
        <v>33840</v>
      </c>
      <c r="G292" s="81">
        <f t="shared" si="51"/>
        <v>6768</v>
      </c>
      <c r="H292" s="81">
        <f t="shared" si="52"/>
        <v>2256</v>
      </c>
      <c r="I292" s="74">
        <f t="shared" si="53"/>
        <v>966.8571428571429</v>
      </c>
      <c r="J292" s="74">
        <f t="shared" si="54"/>
        <v>483.42857142857144</v>
      </c>
      <c r="K292" s="74">
        <f t="shared" si="55"/>
        <v>284</v>
      </c>
      <c r="L292" s="74">
        <f t="shared" si="56"/>
        <v>170.4</v>
      </c>
      <c r="M292" s="21" t="s">
        <v>42</v>
      </c>
    </row>
    <row r="293" spans="1:13" ht="12.75">
      <c r="A293" s="21" t="s">
        <v>41</v>
      </c>
      <c r="B293" s="72">
        <v>0.35</v>
      </c>
      <c r="C293" s="73"/>
      <c r="D293" s="73"/>
      <c r="E293" s="73"/>
      <c r="F293" s="82">
        <f t="shared" si="50"/>
        <v>39480</v>
      </c>
      <c r="G293" s="81">
        <f t="shared" si="51"/>
        <v>7896</v>
      </c>
      <c r="H293" s="81">
        <f t="shared" si="52"/>
        <v>2632</v>
      </c>
      <c r="I293" s="81">
        <f t="shared" si="53"/>
        <v>1128</v>
      </c>
      <c r="J293" s="74">
        <f t="shared" si="54"/>
        <v>564</v>
      </c>
      <c r="K293" s="74">
        <f t="shared" si="55"/>
        <v>331.3333333333333</v>
      </c>
      <c r="L293" s="74">
        <f t="shared" si="56"/>
        <v>198.8</v>
      </c>
      <c r="M293" s="21" t="s">
        <v>42</v>
      </c>
    </row>
    <row r="294" spans="1:13" ht="12.75">
      <c r="A294" s="21" t="s">
        <v>41</v>
      </c>
      <c r="B294" s="72">
        <v>0.4</v>
      </c>
      <c r="C294" s="73"/>
      <c r="D294" s="73"/>
      <c r="E294" s="73"/>
      <c r="F294" s="82">
        <f t="shared" si="50"/>
        <v>45120</v>
      </c>
      <c r="G294" s="81">
        <f t="shared" si="51"/>
        <v>9024</v>
      </c>
      <c r="H294" s="81">
        <f t="shared" si="52"/>
        <v>3008</v>
      </c>
      <c r="I294" s="81">
        <f t="shared" si="53"/>
        <v>1289.142857142857</v>
      </c>
      <c r="J294" s="74">
        <f t="shared" si="54"/>
        <v>644.5714285714286</v>
      </c>
      <c r="K294" s="74">
        <f t="shared" si="55"/>
        <v>378.6666666666667</v>
      </c>
      <c r="L294" s="74">
        <f t="shared" si="56"/>
        <v>227.2</v>
      </c>
      <c r="M294" s="21" t="s">
        <v>42</v>
      </c>
    </row>
    <row r="295" spans="1:13" ht="12.75">
      <c r="A295" s="21" t="s">
        <v>41</v>
      </c>
      <c r="B295" s="72">
        <v>0.45</v>
      </c>
      <c r="C295" s="73"/>
      <c r="D295" s="73"/>
      <c r="E295" s="73"/>
      <c r="F295" s="82">
        <f t="shared" si="50"/>
        <v>50760</v>
      </c>
      <c r="G295" s="81">
        <f t="shared" si="51"/>
        <v>10152</v>
      </c>
      <c r="H295" s="81">
        <f t="shared" si="52"/>
        <v>3384</v>
      </c>
      <c r="I295" s="81">
        <f t="shared" si="53"/>
        <v>1450.2857142857142</v>
      </c>
      <c r="J295" s="74">
        <f t="shared" si="54"/>
        <v>725.1428571428571</v>
      </c>
      <c r="K295" s="74">
        <f t="shared" si="55"/>
        <v>426</v>
      </c>
      <c r="L295" s="74">
        <f t="shared" si="56"/>
        <v>255.6</v>
      </c>
      <c r="M295" s="21" t="s">
        <v>42</v>
      </c>
    </row>
    <row r="296" spans="1:13" ht="12.75">
      <c r="A296" s="21" t="s">
        <v>41</v>
      </c>
      <c r="B296" s="72">
        <v>0.5</v>
      </c>
      <c r="C296" s="73"/>
      <c r="D296" s="73"/>
      <c r="E296" s="73"/>
      <c r="F296" s="82">
        <f t="shared" si="50"/>
        <v>56400</v>
      </c>
      <c r="G296" s="82">
        <f t="shared" si="51"/>
        <v>11280</v>
      </c>
      <c r="H296" s="81">
        <f t="shared" si="52"/>
        <v>3760</v>
      </c>
      <c r="I296" s="81">
        <f t="shared" si="53"/>
        <v>1611.4285714285713</v>
      </c>
      <c r="J296" s="74">
        <f t="shared" si="54"/>
        <v>805.7142857142857</v>
      </c>
      <c r="K296" s="74">
        <f t="shared" si="55"/>
        <v>473.3333333333333</v>
      </c>
      <c r="L296" s="74">
        <f t="shared" si="56"/>
        <v>284</v>
      </c>
      <c r="M296" s="21" t="s">
        <v>42</v>
      </c>
    </row>
    <row r="297" spans="1:13" ht="12.75">
      <c r="A297" s="21" t="s">
        <v>41</v>
      </c>
      <c r="B297" s="72">
        <v>1</v>
      </c>
      <c r="C297" s="73"/>
      <c r="D297" s="73"/>
      <c r="E297" s="73"/>
      <c r="F297" s="82">
        <f t="shared" si="50"/>
        <v>112800</v>
      </c>
      <c r="G297" s="82">
        <f t="shared" si="51"/>
        <v>22560</v>
      </c>
      <c r="H297" s="81">
        <f t="shared" si="52"/>
        <v>7520</v>
      </c>
      <c r="I297" s="81">
        <f t="shared" si="53"/>
        <v>3222.8571428571427</v>
      </c>
      <c r="J297" s="81">
        <f t="shared" si="54"/>
        <v>1611.4285714285713</v>
      </c>
      <c r="K297" s="74">
        <f t="shared" si="55"/>
        <v>946.6666666666666</v>
      </c>
      <c r="L297" s="74">
        <f t="shared" si="56"/>
        <v>568</v>
      </c>
      <c r="M297" s="21" t="s">
        <v>42</v>
      </c>
    </row>
    <row r="298" spans="1:13" ht="12.75">
      <c r="A298" s="21" t="s">
        <v>41</v>
      </c>
      <c r="B298" s="72">
        <v>1.5</v>
      </c>
      <c r="C298" s="73"/>
      <c r="D298" s="73"/>
      <c r="E298" s="73"/>
      <c r="F298" s="82">
        <f t="shared" si="50"/>
        <v>169200</v>
      </c>
      <c r="G298" s="82">
        <f t="shared" si="51"/>
        <v>33840</v>
      </c>
      <c r="H298" s="82">
        <f t="shared" si="52"/>
        <v>11280</v>
      </c>
      <c r="I298" s="81">
        <f t="shared" si="53"/>
        <v>4834.285714285715</v>
      </c>
      <c r="J298" s="81">
        <f t="shared" si="54"/>
        <v>2417.1428571428573</v>
      </c>
      <c r="K298" s="81">
        <f t="shared" si="55"/>
        <v>1420</v>
      </c>
      <c r="L298" s="74">
        <f t="shared" si="56"/>
        <v>852</v>
      </c>
      <c r="M298" s="21" t="s">
        <v>42</v>
      </c>
    </row>
    <row r="299" spans="1:13" ht="12.75">
      <c r="A299" s="21" t="s">
        <v>41</v>
      </c>
      <c r="B299" s="72">
        <v>2</v>
      </c>
      <c r="C299" s="73"/>
      <c r="D299" s="73"/>
      <c r="E299" s="73"/>
      <c r="F299" s="82">
        <f t="shared" si="50"/>
        <v>225600</v>
      </c>
      <c r="G299" s="82">
        <f t="shared" si="51"/>
        <v>45120</v>
      </c>
      <c r="H299" s="82">
        <f t="shared" si="52"/>
        <v>15040</v>
      </c>
      <c r="I299" s="81">
        <f t="shared" si="53"/>
        <v>6445.714285714285</v>
      </c>
      <c r="J299" s="81">
        <f t="shared" si="54"/>
        <v>3222.8571428571427</v>
      </c>
      <c r="K299" s="81">
        <f t="shared" si="55"/>
        <v>1893.3333333333333</v>
      </c>
      <c r="L299" s="81">
        <f t="shared" si="56"/>
        <v>1136</v>
      </c>
      <c r="M299" s="21" t="s">
        <v>42</v>
      </c>
    </row>
    <row r="300" spans="1:13" ht="12.75">
      <c r="A300" s="21" t="s">
        <v>41</v>
      </c>
      <c r="B300" s="72">
        <v>2.5</v>
      </c>
      <c r="C300" s="73"/>
      <c r="D300" s="73"/>
      <c r="E300" s="73"/>
      <c r="F300" s="82">
        <f t="shared" si="50"/>
        <v>282000</v>
      </c>
      <c r="G300" s="82">
        <f t="shared" si="51"/>
        <v>56400</v>
      </c>
      <c r="H300" s="82">
        <f t="shared" si="52"/>
        <v>18800</v>
      </c>
      <c r="I300" s="81">
        <f t="shared" si="53"/>
        <v>8057.142857142857</v>
      </c>
      <c r="J300" s="81">
        <f t="shared" si="54"/>
        <v>4028.5714285714284</v>
      </c>
      <c r="K300" s="81">
        <f t="shared" si="55"/>
        <v>2366.6666666666665</v>
      </c>
      <c r="L300" s="81">
        <f t="shared" si="56"/>
        <v>1420</v>
      </c>
      <c r="M300" s="21" t="s">
        <v>42</v>
      </c>
    </row>
    <row r="301" spans="1:13" ht="12.75">
      <c r="A301" s="21" t="s">
        <v>41</v>
      </c>
      <c r="B301" s="72">
        <v>3</v>
      </c>
      <c r="C301" s="73"/>
      <c r="D301" s="73"/>
      <c r="E301" s="73"/>
      <c r="F301" s="82">
        <f t="shared" si="50"/>
        <v>338400</v>
      </c>
      <c r="G301" s="82">
        <f t="shared" si="51"/>
        <v>67680</v>
      </c>
      <c r="H301" s="82">
        <f t="shared" si="52"/>
        <v>22560</v>
      </c>
      <c r="I301" s="81">
        <f t="shared" si="53"/>
        <v>9668.57142857143</v>
      </c>
      <c r="J301" s="81">
        <f t="shared" si="54"/>
        <v>4834.285714285715</v>
      </c>
      <c r="K301" s="81">
        <f t="shared" si="55"/>
        <v>2840</v>
      </c>
      <c r="L301" s="81">
        <f t="shared" si="56"/>
        <v>1704</v>
      </c>
      <c r="M301" s="21" t="s">
        <v>42</v>
      </c>
    </row>
    <row r="302" spans="1:13" ht="12.75">
      <c r="A302" s="21" t="s">
        <v>41</v>
      </c>
      <c r="B302" s="72">
        <v>3.5</v>
      </c>
      <c r="C302" s="73"/>
      <c r="D302" s="73"/>
      <c r="E302" s="73"/>
      <c r="F302" s="82">
        <f t="shared" si="50"/>
        <v>394800</v>
      </c>
      <c r="G302" s="82">
        <f t="shared" si="51"/>
        <v>78960</v>
      </c>
      <c r="H302" s="82">
        <f t="shared" si="52"/>
        <v>26320</v>
      </c>
      <c r="I302" s="82">
        <f t="shared" si="53"/>
        <v>11280</v>
      </c>
      <c r="J302" s="81">
        <f t="shared" si="54"/>
        <v>5640</v>
      </c>
      <c r="K302" s="81">
        <f t="shared" si="55"/>
        <v>3313.3333333333335</v>
      </c>
      <c r="L302" s="81">
        <f t="shared" si="56"/>
        <v>1988</v>
      </c>
      <c r="M302" s="21" t="s">
        <v>42</v>
      </c>
    </row>
    <row r="303" spans="1:13" ht="12.75">
      <c r="A303" s="21" t="s">
        <v>41</v>
      </c>
      <c r="B303" s="72">
        <v>4</v>
      </c>
      <c r="C303" s="73"/>
      <c r="D303" s="73"/>
      <c r="E303" s="73"/>
      <c r="F303" s="82">
        <f t="shared" si="50"/>
        <v>451200</v>
      </c>
      <c r="G303" s="82">
        <f t="shared" si="51"/>
        <v>90240</v>
      </c>
      <c r="H303" s="82">
        <f t="shared" si="52"/>
        <v>30080</v>
      </c>
      <c r="I303" s="82">
        <f t="shared" si="53"/>
        <v>12891.42857142857</v>
      </c>
      <c r="J303" s="81">
        <f t="shared" si="54"/>
        <v>6445.714285714285</v>
      </c>
      <c r="K303" s="81">
        <f t="shared" si="55"/>
        <v>3786.6666666666665</v>
      </c>
      <c r="L303" s="81">
        <f t="shared" si="56"/>
        <v>2272</v>
      </c>
      <c r="M303" s="21" t="s">
        <v>42</v>
      </c>
    </row>
    <row r="304" spans="1:13" ht="12.75">
      <c r="A304" s="21" t="s">
        <v>41</v>
      </c>
      <c r="B304" s="72">
        <v>4.5</v>
      </c>
      <c r="C304" s="73"/>
      <c r="D304" s="73"/>
      <c r="E304" s="73"/>
      <c r="F304" s="82">
        <f t="shared" si="50"/>
        <v>507600</v>
      </c>
      <c r="G304" s="82">
        <f t="shared" si="51"/>
        <v>101520</v>
      </c>
      <c r="H304" s="82">
        <f t="shared" si="52"/>
        <v>33840</v>
      </c>
      <c r="I304" s="82">
        <f t="shared" si="53"/>
        <v>14502.857142857143</v>
      </c>
      <c r="J304" s="81">
        <f t="shared" si="54"/>
        <v>7251.428571428572</v>
      </c>
      <c r="K304" s="81">
        <f t="shared" si="55"/>
        <v>4260</v>
      </c>
      <c r="L304" s="81">
        <f t="shared" si="56"/>
        <v>2556</v>
      </c>
      <c r="M304" s="21" t="s">
        <v>42</v>
      </c>
    </row>
    <row r="305" spans="1:13" ht="12.75">
      <c r="A305" s="21" t="s">
        <v>41</v>
      </c>
      <c r="B305" s="72">
        <v>5</v>
      </c>
      <c r="C305" s="73"/>
      <c r="D305" s="73"/>
      <c r="E305" s="73"/>
      <c r="F305" s="82">
        <f t="shared" si="50"/>
        <v>564000</v>
      </c>
      <c r="G305" s="82">
        <f t="shared" si="51"/>
        <v>112800</v>
      </c>
      <c r="H305" s="82">
        <f t="shared" si="52"/>
        <v>37600</v>
      </c>
      <c r="I305" s="82">
        <f t="shared" si="53"/>
        <v>16114.285714285714</v>
      </c>
      <c r="J305" s="81">
        <f t="shared" si="54"/>
        <v>8057.142857142857</v>
      </c>
      <c r="K305" s="81">
        <f t="shared" si="55"/>
        <v>4733.333333333333</v>
      </c>
      <c r="L305" s="81">
        <f t="shared" si="56"/>
        <v>2840</v>
      </c>
      <c r="M305" s="21" t="s">
        <v>42</v>
      </c>
    </row>
    <row r="306" spans="1:13" ht="12.75">
      <c r="A306" s="21" t="s">
        <v>41</v>
      </c>
      <c r="B306" s="72">
        <v>5.5</v>
      </c>
      <c r="C306" s="73"/>
      <c r="D306" s="73"/>
      <c r="E306" s="73"/>
      <c r="F306" s="82">
        <f t="shared" si="50"/>
        <v>620400</v>
      </c>
      <c r="G306" s="82">
        <f t="shared" si="51"/>
        <v>124080</v>
      </c>
      <c r="H306" s="82">
        <f t="shared" si="52"/>
        <v>41360</v>
      </c>
      <c r="I306" s="82">
        <f t="shared" si="53"/>
        <v>17725.714285714286</v>
      </c>
      <c r="J306" s="81">
        <f t="shared" si="54"/>
        <v>8862.857142857143</v>
      </c>
      <c r="K306" s="81">
        <f t="shared" si="55"/>
        <v>5206.666666666667</v>
      </c>
      <c r="L306" s="81">
        <f t="shared" si="56"/>
        <v>3124</v>
      </c>
      <c r="M306" s="21" t="s">
        <v>42</v>
      </c>
    </row>
    <row r="307" spans="1:13" ht="12.75">
      <c r="A307" s="21" t="s">
        <v>41</v>
      </c>
      <c r="B307" s="72">
        <v>6</v>
      </c>
      <c r="C307" s="73"/>
      <c r="D307" s="73"/>
      <c r="E307" s="73"/>
      <c r="F307" s="82">
        <f t="shared" si="50"/>
        <v>676800</v>
      </c>
      <c r="G307" s="82">
        <f t="shared" si="51"/>
        <v>135360</v>
      </c>
      <c r="H307" s="82">
        <f t="shared" si="52"/>
        <v>45120</v>
      </c>
      <c r="I307" s="82">
        <f t="shared" si="53"/>
        <v>19337.14285714286</v>
      </c>
      <c r="J307" s="81">
        <f t="shared" si="54"/>
        <v>9668.57142857143</v>
      </c>
      <c r="K307" s="81">
        <f t="shared" si="55"/>
        <v>5680</v>
      </c>
      <c r="L307" s="81">
        <f t="shared" si="56"/>
        <v>3408</v>
      </c>
      <c r="M307" s="21" t="s">
        <v>42</v>
      </c>
    </row>
    <row r="308" spans="1:13" ht="12.75">
      <c r="A308" s="21" t="s">
        <v>41</v>
      </c>
      <c r="B308" s="72">
        <v>6.5</v>
      </c>
      <c r="C308" s="73"/>
      <c r="D308" s="73"/>
      <c r="E308" s="73"/>
      <c r="F308" s="82">
        <f t="shared" si="50"/>
        <v>733200</v>
      </c>
      <c r="G308" s="82">
        <f t="shared" si="51"/>
        <v>146640</v>
      </c>
      <c r="H308" s="82">
        <f t="shared" si="52"/>
        <v>48880</v>
      </c>
      <c r="I308" s="82">
        <f t="shared" si="53"/>
        <v>20948.571428571428</v>
      </c>
      <c r="J308" s="81">
        <f t="shared" si="54"/>
        <v>10474.285714285714</v>
      </c>
      <c r="K308" s="81">
        <f t="shared" si="55"/>
        <v>6153.333333333333</v>
      </c>
      <c r="L308" s="81">
        <f t="shared" si="56"/>
        <v>3692</v>
      </c>
      <c r="M308" s="21" t="s">
        <v>42</v>
      </c>
    </row>
    <row r="309" spans="1:13" ht="12.75">
      <c r="A309" s="21" t="s">
        <v>41</v>
      </c>
      <c r="B309" s="72">
        <v>7</v>
      </c>
      <c r="C309" s="73"/>
      <c r="D309" s="73"/>
      <c r="E309" s="73"/>
      <c r="F309" s="82">
        <f t="shared" si="50"/>
        <v>789600</v>
      </c>
      <c r="G309" s="82">
        <f t="shared" si="51"/>
        <v>157920</v>
      </c>
      <c r="H309" s="82">
        <f t="shared" si="52"/>
        <v>52640</v>
      </c>
      <c r="I309" s="82">
        <f t="shared" si="53"/>
        <v>22560</v>
      </c>
      <c r="J309" s="82">
        <f t="shared" si="54"/>
        <v>11280</v>
      </c>
      <c r="K309" s="81">
        <f t="shared" si="55"/>
        <v>6626.666666666667</v>
      </c>
      <c r="L309" s="81">
        <f t="shared" si="56"/>
        <v>3976</v>
      </c>
      <c r="M309" s="21" t="s">
        <v>42</v>
      </c>
    </row>
    <row r="310" spans="1:13" ht="12.75">
      <c r="A310" s="21" t="s">
        <v>41</v>
      </c>
      <c r="B310" s="72">
        <v>7.5</v>
      </c>
      <c r="C310" s="73"/>
      <c r="D310" s="73"/>
      <c r="E310" s="73"/>
      <c r="F310" s="82">
        <f t="shared" si="50"/>
        <v>846000</v>
      </c>
      <c r="G310" s="82">
        <f t="shared" si="51"/>
        <v>169200</v>
      </c>
      <c r="H310" s="82">
        <f t="shared" si="52"/>
        <v>56400</v>
      </c>
      <c r="I310" s="82">
        <f t="shared" si="53"/>
        <v>24171.428571428572</v>
      </c>
      <c r="J310" s="82">
        <f t="shared" si="54"/>
        <v>12085.714285714286</v>
      </c>
      <c r="K310" s="81">
        <f t="shared" si="55"/>
        <v>7100</v>
      </c>
      <c r="L310" s="81">
        <f t="shared" si="56"/>
        <v>4260</v>
      </c>
      <c r="M310" s="21" t="s">
        <v>42</v>
      </c>
    </row>
    <row r="311" spans="1:13" ht="12.75">
      <c r="A311" s="21" t="s">
        <v>41</v>
      </c>
      <c r="B311" s="72">
        <v>8</v>
      </c>
      <c r="C311" s="73"/>
      <c r="D311" s="73"/>
      <c r="E311" s="73"/>
      <c r="F311" s="82">
        <f t="shared" si="50"/>
        <v>902400</v>
      </c>
      <c r="G311" s="82">
        <f t="shared" si="51"/>
        <v>180480</v>
      </c>
      <c r="H311" s="82">
        <f t="shared" si="52"/>
        <v>60160</v>
      </c>
      <c r="I311" s="82">
        <f t="shared" si="53"/>
        <v>25782.85714285714</v>
      </c>
      <c r="J311" s="82">
        <f t="shared" si="54"/>
        <v>12891.42857142857</v>
      </c>
      <c r="K311" s="81">
        <f t="shared" si="55"/>
        <v>7573.333333333333</v>
      </c>
      <c r="L311" s="81">
        <f t="shared" si="56"/>
        <v>4544</v>
      </c>
      <c r="M311" s="21" t="s">
        <v>42</v>
      </c>
    </row>
    <row r="312" spans="1:13" ht="12.75">
      <c r="A312" s="21" t="s">
        <v>41</v>
      </c>
      <c r="B312" s="72">
        <v>8.5</v>
      </c>
      <c r="C312" s="73"/>
      <c r="D312" s="73"/>
      <c r="E312" s="73"/>
      <c r="F312" s="82">
        <f t="shared" si="50"/>
        <v>958800</v>
      </c>
      <c r="G312" s="82">
        <f t="shared" si="51"/>
        <v>191760</v>
      </c>
      <c r="H312" s="82">
        <f t="shared" si="52"/>
        <v>63920</v>
      </c>
      <c r="I312" s="82">
        <f t="shared" si="53"/>
        <v>27394.285714285714</v>
      </c>
      <c r="J312" s="82">
        <f t="shared" si="54"/>
        <v>13697.142857142857</v>
      </c>
      <c r="K312" s="81">
        <f t="shared" si="55"/>
        <v>8046.666666666667</v>
      </c>
      <c r="L312" s="81">
        <f t="shared" si="56"/>
        <v>4828</v>
      </c>
      <c r="M312" s="21" t="s">
        <v>42</v>
      </c>
    </row>
    <row r="313" spans="1:13" ht="12.75">
      <c r="A313" s="21" t="s">
        <v>41</v>
      </c>
      <c r="B313" s="72">
        <v>9</v>
      </c>
      <c r="C313" s="73"/>
      <c r="D313" s="73"/>
      <c r="E313" s="73"/>
      <c r="F313" s="82">
        <f t="shared" si="50"/>
        <v>1015200</v>
      </c>
      <c r="G313" s="82">
        <f t="shared" si="51"/>
        <v>203040</v>
      </c>
      <c r="H313" s="82">
        <f t="shared" si="52"/>
        <v>67680</v>
      </c>
      <c r="I313" s="82">
        <f t="shared" si="53"/>
        <v>29005.714285714286</v>
      </c>
      <c r="J313" s="82">
        <f t="shared" si="54"/>
        <v>14502.857142857143</v>
      </c>
      <c r="K313" s="81">
        <f t="shared" si="55"/>
        <v>8520</v>
      </c>
      <c r="L313" s="81">
        <f t="shared" si="56"/>
        <v>5112</v>
      </c>
      <c r="M313" s="21" t="s">
        <v>42</v>
      </c>
    </row>
    <row r="314" spans="1:13" ht="12.75">
      <c r="A314" s="21" t="s">
        <v>41</v>
      </c>
      <c r="B314" s="72">
        <v>9.5</v>
      </c>
      <c r="C314" s="73"/>
      <c r="D314" s="73"/>
      <c r="E314" s="73"/>
      <c r="F314" s="82">
        <f t="shared" si="50"/>
        <v>1071600</v>
      </c>
      <c r="G314" s="82">
        <f t="shared" si="51"/>
        <v>214320</v>
      </c>
      <c r="H314" s="82">
        <f t="shared" si="52"/>
        <v>71440</v>
      </c>
      <c r="I314" s="82">
        <f t="shared" si="53"/>
        <v>30617.14285714286</v>
      </c>
      <c r="J314" s="82">
        <f t="shared" si="54"/>
        <v>15308.57142857143</v>
      </c>
      <c r="K314" s="81">
        <f t="shared" si="55"/>
        <v>8993.333333333334</v>
      </c>
      <c r="L314" s="81">
        <f t="shared" si="56"/>
        <v>5396</v>
      </c>
      <c r="M314" s="21" t="s">
        <v>42</v>
      </c>
    </row>
    <row r="315" spans="1:13" ht="12.75">
      <c r="A315" s="21" t="s">
        <v>41</v>
      </c>
      <c r="B315" s="72">
        <v>10</v>
      </c>
      <c r="C315" s="73"/>
      <c r="D315" s="73"/>
      <c r="E315" s="73"/>
      <c r="F315" s="82">
        <f t="shared" si="50"/>
        <v>1128000</v>
      </c>
      <c r="G315" s="82">
        <f t="shared" si="51"/>
        <v>225600</v>
      </c>
      <c r="H315" s="82">
        <f t="shared" si="52"/>
        <v>75200</v>
      </c>
      <c r="I315" s="82">
        <f t="shared" si="53"/>
        <v>32228.571428571428</v>
      </c>
      <c r="J315" s="82">
        <f t="shared" si="54"/>
        <v>16114.285714285714</v>
      </c>
      <c r="K315" s="81">
        <f t="shared" si="55"/>
        <v>9466.666666666666</v>
      </c>
      <c r="L315" s="81">
        <f t="shared" si="56"/>
        <v>5680</v>
      </c>
      <c r="M315" s="21" t="s">
        <v>42</v>
      </c>
    </row>
    <row r="316" spans="1:13" ht="12.75">
      <c r="A316" s="21" t="s">
        <v>41</v>
      </c>
      <c r="B316" s="72">
        <v>11</v>
      </c>
      <c r="C316" s="73"/>
      <c r="D316" s="73"/>
      <c r="E316" s="73"/>
      <c r="F316" s="82">
        <f t="shared" si="50"/>
        <v>1240800</v>
      </c>
      <c r="G316" s="82">
        <f t="shared" si="51"/>
        <v>248160</v>
      </c>
      <c r="H316" s="82">
        <f t="shared" si="52"/>
        <v>82720</v>
      </c>
      <c r="I316" s="82">
        <f t="shared" si="53"/>
        <v>35451.42857142857</v>
      </c>
      <c r="J316" s="82">
        <f t="shared" si="54"/>
        <v>17725.714285714286</v>
      </c>
      <c r="K316" s="81">
        <f t="shared" si="55"/>
        <v>10413.333333333334</v>
      </c>
      <c r="L316" s="81">
        <f t="shared" si="56"/>
        <v>6248</v>
      </c>
      <c r="M316" s="21" t="s">
        <v>42</v>
      </c>
    </row>
    <row r="317" spans="1:13" ht="12.75">
      <c r="A317" s="21" t="s">
        <v>41</v>
      </c>
      <c r="B317" s="72">
        <v>12</v>
      </c>
      <c r="C317" s="73"/>
      <c r="D317" s="73"/>
      <c r="E317" s="73"/>
      <c r="F317" s="82">
        <f t="shared" si="50"/>
        <v>1353600</v>
      </c>
      <c r="G317" s="82">
        <f t="shared" si="51"/>
        <v>270720</v>
      </c>
      <c r="H317" s="82">
        <f t="shared" si="52"/>
        <v>90240</v>
      </c>
      <c r="I317" s="82">
        <f t="shared" si="53"/>
        <v>38674.28571428572</v>
      </c>
      <c r="J317" s="82">
        <f t="shared" si="54"/>
        <v>19337.14285714286</v>
      </c>
      <c r="K317" s="81">
        <f t="shared" si="55"/>
        <v>11360</v>
      </c>
      <c r="L317" s="81">
        <f t="shared" si="56"/>
        <v>6816</v>
      </c>
      <c r="M317" s="21" t="s">
        <v>42</v>
      </c>
    </row>
    <row r="318" spans="1:13" ht="12.75">
      <c r="A318" s="21" t="s">
        <v>41</v>
      </c>
      <c r="B318" s="72">
        <v>13</v>
      </c>
      <c r="C318" s="73"/>
      <c r="D318" s="73"/>
      <c r="E318" s="73"/>
      <c r="F318" s="82">
        <f t="shared" si="50"/>
        <v>1466400</v>
      </c>
      <c r="G318" s="82">
        <f t="shared" si="51"/>
        <v>293280</v>
      </c>
      <c r="H318" s="82">
        <f t="shared" si="52"/>
        <v>97760</v>
      </c>
      <c r="I318" s="82">
        <f t="shared" si="53"/>
        <v>41897.142857142855</v>
      </c>
      <c r="J318" s="82">
        <f t="shared" si="54"/>
        <v>20948.571428571428</v>
      </c>
      <c r="K318" s="82">
        <f t="shared" si="55"/>
        <v>12306.666666666666</v>
      </c>
      <c r="L318" s="81">
        <f t="shared" si="56"/>
        <v>7384</v>
      </c>
      <c r="M318" s="21" t="s">
        <v>42</v>
      </c>
    </row>
    <row r="319" spans="1:13" ht="12.75">
      <c r="A319" s="21" t="s">
        <v>41</v>
      </c>
      <c r="B319" s="72">
        <v>14</v>
      </c>
      <c r="C319" s="73"/>
      <c r="D319" s="73"/>
      <c r="E319" s="73"/>
      <c r="F319" s="82">
        <f t="shared" si="50"/>
        <v>1579200</v>
      </c>
      <c r="G319" s="82">
        <f aca="true" t="shared" si="57" ref="G319:G342">((B319*120000)-(6*(B319*120000)/100))/5</f>
        <v>315840</v>
      </c>
      <c r="H319" s="82">
        <f aca="true" t="shared" si="58" ref="H319:H342">((B319*120000)-(6*(B319*120000)/100))/15</f>
        <v>105280</v>
      </c>
      <c r="I319" s="82">
        <f aca="true" t="shared" si="59" ref="I319:I342">((B319*120000)-(6*(B319*120000)/100))/35</f>
        <v>45120</v>
      </c>
      <c r="J319" s="82">
        <f aca="true" t="shared" si="60" ref="J319:J342">((B319*120000)-(6*(B319*120000)/100))/70</f>
        <v>22560</v>
      </c>
      <c r="K319" s="82">
        <f aca="true" t="shared" si="61" ref="K319:K342">((B319*120000)-(6*(B319*12000)/100))/126</f>
        <v>13253.333333333334</v>
      </c>
      <c r="L319" s="81">
        <f t="shared" si="56"/>
        <v>7952</v>
      </c>
      <c r="M319" s="21" t="s">
        <v>42</v>
      </c>
    </row>
    <row r="320" spans="1:13" ht="12.75">
      <c r="A320" s="21" t="s">
        <v>41</v>
      </c>
      <c r="B320" s="72">
        <v>15</v>
      </c>
      <c r="C320" s="73"/>
      <c r="D320" s="73"/>
      <c r="E320" s="73"/>
      <c r="F320" s="82">
        <f t="shared" si="50"/>
        <v>1692000</v>
      </c>
      <c r="G320" s="82">
        <f t="shared" si="57"/>
        <v>338400</v>
      </c>
      <c r="H320" s="82">
        <f t="shared" si="58"/>
        <v>112800</v>
      </c>
      <c r="I320" s="82">
        <f t="shared" si="59"/>
        <v>48342.857142857145</v>
      </c>
      <c r="J320" s="82">
        <f t="shared" si="60"/>
        <v>24171.428571428572</v>
      </c>
      <c r="K320" s="82">
        <f t="shared" si="61"/>
        <v>14200</v>
      </c>
      <c r="L320" s="81">
        <f t="shared" si="56"/>
        <v>8520</v>
      </c>
      <c r="M320" s="21" t="s">
        <v>42</v>
      </c>
    </row>
    <row r="321" spans="1:13" ht="12.75">
      <c r="A321" s="21" t="s">
        <v>41</v>
      </c>
      <c r="B321" s="72">
        <v>20</v>
      </c>
      <c r="C321" s="73"/>
      <c r="D321" s="73"/>
      <c r="E321" s="73"/>
      <c r="F321" s="82">
        <f t="shared" si="50"/>
        <v>2256000</v>
      </c>
      <c r="G321" s="82">
        <f t="shared" si="57"/>
        <v>451200</v>
      </c>
      <c r="H321" s="82">
        <f t="shared" si="58"/>
        <v>150400</v>
      </c>
      <c r="I321" s="82">
        <f t="shared" si="59"/>
        <v>64457.142857142855</v>
      </c>
      <c r="J321" s="82">
        <f t="shared" si="60"/>
        <v>32228.571428571428</v>
      </c>
      <c r="K321" s="82">
        <f t="shared" si="61"/>
        <v>18933.333333333332</v>
      </c>
      <c r="L321" s="82">
        <f t="shared" si="56"/>
        <v>11360</v>
      </c>
      <c r="M321" s="21" t="s">
        <v>42</v>
      </c>
    </row>
    <row r="322" spans="1:13" ht="12.75">
      <c r="A322" s="21" t="s">
        <v>41</v>
      </c>
      <c r="B322" s="72">
        <v>25</v>
      </c>
      <c r="C322" s="73"/>
      <c r="D322" s="73"/>
      <c r="E322" s="73"/>
      <c r="F322" s="82">
        <f t="shared" si="50"/>
        <v>2820000</v>
      </c>
      <c r="G322" s="82">
        <f t="shared" si="57"/>
        <v>564000</v>
      </c>
      <c r="H322" s="82">
        <f t="shared" si="58"/>
        <v>188000</v>
      </c>
      <c r="I322" s="82">
        <f t="shared" si="59"/>
        <v>80571.42857142857</v>
      </c>
      <c r="J322" s="82">
        <f t="shared" si="60"/>
        <v>40285.71428571428</v>
      </c>
      <c r="K322" s="82">
        <f t="shared" si="61"/>
        <v>23666.666666666668</v>
      </c>
      <c r="L322" s="82">
        <f t="shared" si="56"/>
        <v>14200</v>
      </c>
      <c r="M322" s="21" t="s">
        <v>42</v>
      </c>
    </row>
    <row r="323" spans="1:13" ht="12.75">
      <c r="A323" s="21" t="s">
        <v>41</v>
      </c>
      <c r="B323" s="72">
        <v>30</v>
      </c>
      <c r="C323" s="73"/>
      <c r="D323" s="73"/>
      <c r="E323" s="73"/>
      <c r="F323" s="82">
        <f t="shared" si="50"/>
        <v>3384000</v>
      </c>
      <c r="G323" s="82">
        <f t="shared" si="57"/>
        <v>676800</v>
      </c>
      <c r="H323" s="82">
        <f t="shared" si="58"/>
        <v>225600</v>
      </c>
      <c r="I323" s="82">
        <f t="shared" si="59"/>
        <v>96685.71428571429</v>
      </c>
      <c r="J323" s="82">
        <f t="shared" si="60"/>
        <v>48342.857142857145</v>
      </c>
      <c r="K323" s="82">
        <f t="shared" si="61"/>
        <v>28400</v>
      </c>
      <c r="L323" s="82">
        <f t="shared" si="56"/>
        <v>17040</v>
      </c>
      <c r="M323" s="21" t="s">
        <v>42</v>
      </c>
    </row>
    <row r="324" spans="1:13" ht="12.75">
      <c r="A324" s="21" t="s">
        <v>41</v>
      </c>
      <c r="B324" s="72">
        <v>35</v>
      </c>
      <c r="C324" s="73"/>
      <c r="D324" s="73"/>
      <c r="E324" s="73"/>
      <c r="F324" s="82">
        <f t="shared" si="50"/>
        <v>3948000</v>
      </c>
      <c r="G324" s="82">
        <f t="shared" si="57"/>
        <v>789600</v>
      </c>
      <c r="H324" s="82">
        <f t="shared" si="58"/>
        <v>263200</v>
      </c>
      <c r="I324" s="82">
        <f t="shared" si="59"/>
        <v>112800</v>
      </c>
      <c r="J324" s="82">
        <f t="shared" si="60"/>
        <v>56400</v>
      </c>
      <c r="K324" s="82">
        <f t="shared" si="61"/>
        <v>33133.333333333336</v>
      </c>
      <c r="L324" s="82">
        <f t="shared" si="56"/>
        <v>19880</v>
      </c>
      <c r="M324" s="21" t="s">
        <v>42</v>
      </c>
    </row>
    <row r="325" spans="1:13" ht="12.75">
      <c r="A325" s="21" t="s">
        <v>41</v>
      </c>
      <c r="B325" s="72">
        <v>40</v>
      </c>
      <c r="C325" s="73"/>
      <c r="D325" s="73"/>
      <c r="E325" s="73"/>
      <c r="F325" s="82">
        <f t="shared" si="50"/>
        <v>4512000</v>
      </c>
      <c r="G325" s="82">
        <f t="shared" si="57"/>
        <v>902400</v>
      </c>
      <c r="H325" s="82">
        <f t="shared" si="58"/>
        <v>300800</v>
      </c>
      <c r="I325" s="82">
        <f t="shared" si="59"/>
        <v>128914.28571428571</v>
      </c>
      <c r="J325" s="82">
        <f t="shared" si="60"/>
        <v>64457.142857142855</v>
      </c>
      <c r="K325" s="82">
        <f t="shared" si="61"/>
        <v>37866.666666666664</v>
      </c>
      <c r="L325" s="82">
        <f t="shared" si="56"/>
        <v>22720</v>
      </c>
      <c r="M325" s="21" t="s">
        <v>42</v>
      </c>
    </row>
    <row r="326" spans="1:13" ht="12.75">
      <c r="A326" s="21" t="s">
        <v>41</v>
      </c>
      <c r="B326" s="72">
        <v>45</v>
      </c>
      <c r="C326" s="73"/>
      <c r="D326" s="73"/>
      <c r="E326" s="73"/>
      <c r="F326" s="82">
        <f t="shared" si="50"/>
        <v>5076000</v>
      </c>
      <c r="G326" s="82">
        <f t="shared" si="57"/>
        <v>1015200</v>
      </c>
      <c r="H326" s="82">
        <f t="shared" si="58"/>
        <v>338400</v>
      </c>
      <c r="I326" s="82">
        <f t="shared" si="59"/>
        <v>145028.57142857142</v>
      </c>
      <c r="J326" s="82">
        <f t="shared" si="60"/>
        <v>72514.28571428571</v>
      </c>
      <c r="K326" s="82">
        <f t="shared" si="61"/>
        <v>42600</v>
      </c>
      <c r="L326" s="82">
        <f t="shared" si="56"/>
        <v>25560</v>
      </c>
      <c r="M326" s="21" t="s">
        <v>42</v>
      </c>
    </row>
    <row r="327" spans="1:13" ht="12.75">
      <c r="A327" s="21" t="s">
        <v>41</v>
      </c>
      <c r="B327" s="72">
        <v>50</v>
      </c>
      <c r="C327" s="73"/>
      <c r="D327" s="73"/>
      <c r="E327" s="73"/>
      <c r="F327" s="82">
        <f t="shared" si="50"/>
        <v>5640000</v>
      </c>
      <c r="G327" s="82">
        <f t="shared" si="57"/>
        <v>1128000</v>
      </c>
      <c r="H327" s="82">
        <f t="shared" si="58"/>
        <v>376000</v>
      </c>
      <c r="I327" s="82">
        <f t="shared" si="59"/>
        <v>161142.85714285713</v>
      </c>
      <c r="J327" s="82">
        <f t="shared" si="60"/>
        <v>80571.42857142857</v>
      </c>
      <c r="K327" s="82">
        <f t="shared" si="61"/>
        <v>47333.333333333336</v>
      </c>
      <c r="L327" s="82">
        <f t="shared" si="56"/>
        <v>28400</v>
      </c>
      <c r="M327" s="21" t="s">
        <v>42</v>
      </c>
    </row>
    <row r="328" spans="1:13" ht="12.75">
      <c r="A328" s="21" t="s">
        <v>41</v>
      </c>
      <c r="B328" s="72">
        <v>60</v>
      </c>
      <c r="C328" s="73"/>
      <c r="D328" s="73"/>
      <c r="E328" s="73"/>
      <c r="F328" s="82">
        <f t="shared" si="50"/>
        <v>6768000</v>
      </c>
      <c r="G328" s="82">
        <f t="shared" si="57"/>
        <v>1353600</v>
      </c>
      <c r="H328" s="82">
        <f t="shared" si="58"/>
        <v>451200</v>
      </c>
      <c r="I328" s="82">
        <f t="shared" si="59"/>
        <v>193371.42857142858</v>
      </c>
      <c r="J328" s="82">
        <f t="shared" si="60"/>
        <v>96685.71428571429</v>
      </c>
      <c r="K328" s="82">
        <f t="shared" si="61"/>
        <v>56800</v>
      </c>
      <c r="L328" s="82">
        <f t="shared" si="56"/>
        <v>34080</v>
      </c>
      <c r="M328" s="21" t="s">
        <v>42</v>
      </c>
    </row>
    <row r="329" spans="1:13" ht="12.75">
      <c r="A329" s="21" t="s">
        <v>41</v>
      </c>
      <c r="B329" s="72">
        <v>70</v>
      </c>
      <c r="C329" s="73"/>
      <c r="D329" s="73"/>
      <c r="E329" s="73"/>
      <c r="F329" s="82">
        <f t="shared" si="50"/>
        <v>7896000</v>
      </c>
      <c r="G329" s="82">
        <f t="shared" si="57"/>
        <v>1579200</v>
      </c>
      <c r="H329" s="82">
        <f t="shared" si="58"/>
        <v>526400</v>
      </c>
      <c r="I329" s="82">
        <f t="shared" si="59"/>
        <v>225600</v>
      </c>
      <c r="J329" s="82">
        <f t="shared" si="60"/>
        <v>112800</v>
      </c>
      <c r="K329" s="82">
        <f t="shared" si="61"/>
        <v>66266.66666666667</v>
      </c>
      <c r="L329" s="82">
        <f t="shared" si="56"/>
        <v>39760</v>
      </c>
      <c r="M329" s="21" t="s">
        <v>42</v>
      </c>
    </row>
    <row r="330" spans="1:13" ht="12.75">
      <c r="A330" s="21" t="s">
        <v>41</v>
      </c>
      <c r="B330" s="72">
        <v>80</v>
      </c>
      <c r="C330" s="73"/>
      <c r="D330" s="73"/>
      <c r="E330" s="73"/>
      <c r="F330" s="82">
        <f t="shared" si="50"/>
        <v>9024000</v>
      </c>
      <c r="G330" s="82">
        <f t="shared" si="57"/>
        <v>1804800</v>
      </c>
      <c r="H330" s="82">
        <f t="shared" si="58"/>
        <v>601600</v>
      </c>
      <c r="I330" s="82">
        <f t="shared" si="59"/>
        <v>257828.57142857142</v>
      </c>
      <c r="J330" s="82">
        <f t="shared" si="60"/>
        <v>128914.28571428571</v>
      </c>
      <c r="K330" s="82">
        <f t="shared" si="61"/>
        <v>75733.33333333333</v>
      </c>
      <c r="L330" s="82">
        <f t="shared" si="56"/>
        <v>45440</v>
      </c>
      <c r="M330" s="21" t="s">
        <v>42</v>
      </c>
    </row>
    <row r="331" spans="1:13" ht="12.75">
      <c r="A331" s="21" t="s">
        <v>41</v>
      </c>
      <c r="B331" s="72">
        <v>90</v>
      </c>
      <c r="C331" s="73"/>
      <c r="D331" s="73"/>
      <c r="E331" s="73"/>
      <c r="F331" s="82">
        <f t="shared" si="50"/>
        <v>10152000</v>
      </c>
      <c r="G331" s="82">
        <f t="shared" si="57"/>
        <v>2030400</v>
      </c>
      <c r="H331" s="82">
        <f t="shared" si="58"/>
        <v>676800</v>
      </c>
      <c r="I331" s="82">
        <f t="shared" si="59"/>
        <v>290057.14285714284</v>
      </c>
      <c r="J331" s="82">
        <f t="shared" si="60"/>
        <v>145028.57142857142</v>
      </c>
      <c r="K331" s="82">
        <f t="shared" si="61"/>
        <v>85200</v>
      </c>
      <c r="L331" s="82">
        <f t="shared" si="56"/>
        <v>51120</v>
      </c>
      <c r="M331" s="21" t="s">
        <v>42</v>
      </c>
    </row>
    <row r="332" spans="1:13" ht="12.75">
      <c r="A332" s="21" t="s">
        <v>41</v>
      </c>
      <c r="B332" s="72">
        <v>100</v>
      </c>
      <c r="C332" s="73"/>
      <c r="D332" s="73"/>
      <c r="E332" s="73"/>
      <c r="F332" s="82">
        <f t="shared" si="50"/>
        <v>11280000</v>
      </c>
      <c r="G332" s="82">
        <f t="shared" si="57"/>
        <v>2256000</v>
      </c>
      <c r="H332" s="82">
        <f t="shared" si="58"/>
        <v>752000</v>
      </c>
      <c r="I332" s="82">
        <f t="shared" si="59"/>
        <v>322285.71428571426</v>
      </c>
      <c r="J332" s="82">
        <f t="shared" si="60"/>
        <v>161142.85714285713</v>
      </c>
      <c r="K332" s="82">
        <f t="shared" si="61"/>
        <v>94666.66666666667</v>
      </c>
      <c r="L332" s="82">
        <f t="shared" si="56"/>
        <v>56800</v>
      </c>
      <c r="M332" s="21" t="s">
        <v>42</v>
      </c>
    </row>
    <row r="333" spans="1:13" ht="12.75">
      <c r="A333" s="21" t="s">
        <v>41</v>
      </c>
      <c r="B333" s="72">
        <v>110</v>
      </c>
      <c r="C333" s="73"/>
      <c r="D333" s="73"/>
      <c r="E333" s="73"/>
      <c r="F333" s="73"/>
      <c r="G333" s="82">
        <f t="shared" si="57"/>
        <v>2481600</v>
      </c>
      <c r="H333" s="82">
        <f t="shared" si="58"/>
        <v>827200</v>
      </c>
      <c r="I333" s="82">
        <f t="shared" si="59"/>
        <v>354514.28571428574</v>
      </c>
      <c r="J333" s="82">
        <f t="shared" si="60"/>
        <v>177257.14285714287</v>
      </c>
      <c r="K333" s="82">
        <f t="shared" si="61"/>
        <v>104133.33333333333</v>
      </c>
      <c r="L333" s="82">
        <f t="shared" si="56"/>
        <v>62480</v>
      </c>
      <c r="M333" s="21" t="s">
        <v>42</v>
      </c>
    </row>
    <row r="334" spans="1:13" ht="12.75">
      <c r="A334" s="21" t="s">
        <v>41</v>
      </c>
      <c r="B334" s="72">
        <v>120</v>
      </c>
      <c r="C334" s="73"/>
      <c r="D334" s="73"/>
      <c r="E334" s="73"/>
      <c r="F334" s="73"/>
      <c r="G334" s="82">
        <f t="shared" si="57"/>
        <v>2707200</v>
      </c>
      <c r="H334" s="82">
        <f t="shared" si="58"/>
        <v>902400</v>
      </c>
      <c r="I334" s="82">
        <f t="shared" si="59"/>
        <v>386742.85714285716</v>
      </c>
      <c r="J334" s="82">
        <f t="shared" si="60"/>
        <v>193371.42857142858</v>
      </c>
      <c r="K334" s="82">
        <f t="shared" si="61"/>
        <v>113600</v>
      </c>
      <c r="L334" s="82">
        <f t="shared" si="56"/>
        <v>68160</v>
      </c>
      <c r="M334" s="21" t="s">
        <v>42</v>
      </c>
    </row>
    <row r="335" spans="1:13" ht="12.75">
      <c r="A335" s="21" t="s">
        <v>41</v>
      </c>
      <c r="B335" s="72">
        <v>130</v>
      </c>
      <c r="C335" s="73"/>
      <c r="D335" s="73"/>
      <c r="E335" s="73"/>
      <c r="F335" s="73"/>
      <c r="G335" s="82">
        <f t="shared" si="57"/>
        <v>2932800</v>
      </c>
      <c r="H335" s="82">
        <f t="shared" si="58"/>
        <v>977600</v>
      </c>
      <c r="I335" s="82">
        <f t="shared" si="59"/>
        <v>418971.4285714286</v>
      </c>
      <c r="J335" s="82">
        <f t="shared" si="60"/>
        <v>209485.7142857143</v>
      </c>
      <c r="K335" s="82">
        <f t="shared" si="61"/>
        <v>123066.66666666667</v>
      </c>
      <c r="L335" s="82">
        <f t="shared" si="56"/>
        <v>73840</v>
      </c>
      <c r="M335" s="21" t="s">
        <v>42</v>
      </c>
    </row>
    <row r="336" spans="1:13" ht="12.75">
      <c r="A336" s="21" t="s">
        <v>41</v>
      </c>
      <c r="B336" s="72">
        <v>140</v>
      </c>
      <c r="C336" s="73"/>
      <c r="D336" s="73"/>
      <c r="E336" s="73"/>
      <c r="F336" s="73"/>
      <c r="G336" s="82">
        <f t="shared" si="57"/>
        <v>3158400</v>
      </c>
      <c r="H336" s="82">
        <f t="shared" si="58"/>
        <v>1052800</v>
      </c>
      <c r="I336" s="82">
        <f t="shared" si="59"/>
        <v>451200</v>
      </c>
      <c r="J336" s="82">
        <f t="shared" si="60"/>
        <v>225600</v>
      </c>
      <c r="K336" s="82">
        <f t="shared" si="61"/>
        <v>132533.33333333334</v>
      </c>
      <c r="L336" s="82">
        <f t="shared" si="56"/>
        <v>79520</v>
      </c>
      <c r="M336" s="21" t="s">
        <v>42</v>
      </c>
    </row>
    <row r="337" spans="1:13" ht="12.75">
      <c r="A337" s="21" t="s">
        <v>41</v>
      </c>
      <c r="B337" s="72">
        <v>150</v>
      </c>
      <c r="C337" s="73"/>
      <c r="D337" s="73"/>
      <c r="E337" s="73"/>
      <c r="F337" s="73"/>
      <c r="G337" s="82">
        <f t="shared" si="57"/>
        <v>3384000</v>
      </c>
      <c r="H337" s="82">
        <f t="shared" si="58"/>
        <v>1128000</v>
      </c>
      <c r="I337" s="82">
        <f t="shared" si="59"/>
        <v>483428.5714285714</v>
      </c>
      <c r="J337" s="82">
        <f t="shared" si="60"/>
        <v>241714.2857142857</v>
      </c>
      <c r="K337" s="82">
        <f t="shared" si="61"/>
        <v>142000</v>
      </c>
      <c r="L337" s="82">
        <f t="shared" si="56"/>
        <v>85200</v>
      </c>
      <c r="M337" s="21" t="s">
        <v>42</v>
      </c>
    </row>
    <row r="338" spans="1:13" ht="12.75">
      <c r="A338" s="21" t="s">
        <v>41</v>
      </c>
      <c r="B338" s="72">
        <v>160</v>
      </c>
      <c r="C338" s="73"/>
      <c r="D338" s="73"/>
      <c r="E338" s="73"/>
      <c r="F338" s="73"/>
      <c r="G338" s="82">
        <f t="shared" si="57"/>
        <v>3609600</v>
      </c>
      <c r="H338" s="82">
        <f t="shared" si="58"/>
        <v>1203200</v>
      </c>
      <c r="I338" s="82">
        <f t="shared" si="59"/>
        <v>515657.14285714284</v>
      </c>
      <c r="J338" s="82">
        <f t="shared" si="60"/>
        <v>257828.57142857142</v>
      </c>
      <c r="K338" s="82">
        <f t="shared" si="61"/>
        <v>151466.66666666666</v>
      </c>
      <c r="L338" s="82">
        <f t="shared" si="56"/>
        <v>90880</v>
      </c>
      <c r="M338" s="21" t="s">
        <v>42</v>
      </c>
    </row>
    <row r="339" spans="1:13" ht="12.75">
      <c r="A339" s="21" t="s">
        <v>41</v>
      </c>
      <c r="B339" s="72">
        <v>170</v>
      </c>
      <c r="C339" s="73"/>
      <c r="D339" s="73"/>
      <c r="E339" s="73"/>
      <c r="F339" s="73"/>
      <c r="G339" s="82">
        <f t="shared" si="57"/>
        <v>3835200</v>
      </c>
      <c r="H339" s="82">
        <f t="shared" si="58"/>
        <v>1278400</v>
      </c>
      <c r="I339" s="82">
        <f t="shared" si="59"/>
        <v>547885.7142857143</v>
      </c>
      <c r="J339" s="82">
        <f t="shared" si="60"/>
        <v>273942.85714285716</v>
      </c>
      <c r="K339" s="82">
        <f t="shared" si="61"/>
        <v>160933.33333333334</v>
      </c>
      <c r="L339" s="82">
        <f t="shared" si="56"/>
        <v>96560</v>
      </c>
      <c r="M339" s="21" t="s">
        <v>42</v>
      </c>
    </row>
    <row r="340" spans="1:13" ht="12.75">
      <c r="A340" s="21" t="s">
        <v>41</v>
      </c>
      <c r="B340" s="72">
        <v>180</v>
      </c>
      <c r="C340" s="73"/>
      <c r="D340" s="73"/>
      <c r="E340" s="73"/>
      <c r="F340" s="73"/>
      <c r="G340" s="82">
        <f t="shared" si="57"/>
        <v>4060800</v>
      </c>
      <c r="H340" s="82">
        <f t="shared" si="58"/>
        <v>1353600</v>
      </c>
      <c r="I340" s="82">
        <f t="shared" si="59"/>
        <v>580114.2857142857</v>
      </c>
      <c r="J340" s="82">
        <f t="shared" si="60"/>
        <v>290057.14285714284</v>
      </c>
      <c r="K340" s="82">
        <f t="shared" si="61"/>
        <v>170400</v>
      </c>
      <c r="L340" s="82">
        <f t="shared" si="56"/>
        <v>102240</v>
      </c>
      <c r="M340" s="21" t="s">
        <v>42</v>
      </c>
    </row>
    <row r="341" spans="1:13" ht="12.75">
      <c r="A341" s="21" t="s">
        <v>41</v>
      </c>
      <c r="B341" s="72">
        <v>190</v>
      </c>
      <c r="C341" s="73"/>
      <c r="D341" s="73"/>
      <c r="E341" s="73"/>
      <c r="F341" s="73"/>
      <c r="G341" s="82">
        <f t="shared" si="57"/>
        <v>4286400</v>
      </c>
      <c r="H341" s="82">
        <f t="shared" si="58"/>
        <v>1428800</v>
      </c>
      <c r="I341" s="82">
        <f t="shared" si="59"/>
        <v>612342.8571428572</v>
      </c>
      <c r="J341" s="82">
        <f t="shared" si="60"/>
        <v>306171.4285714286</v>
      </c>
      <c r="K341" s="82">
        <f t="shared" si="61"/>
        <v>179866.66666666666</v>
      </c>
      <c r="L341" s="82">
        <f t="shared" si="56"/>
        <v>107920</v>
      </c>
      <c r="M341" s="21" t="s">
        <v>42</v>
      </c>
    </row>
    <row r="342" spans="1:13" ht="12.75">
      <c r="A342" s="21" t="s">
        <v>41</v>
      </c>
      <c r="B342" s="72">
        <v>200</v>
      </c>
      <c r="C342" s="73"/>
      <c r="D342" s="73"/>
      <c r="E342" s="73"/>
      <c r="F342" s="73"/>
      <c r="G342" s="82">
        <f t="shared" si="57"/>
        <v>4512000</v>
      </c>
      <c r="H342" s="82">
        <f t="shared" si="58"/>
        <v>1504000</v>
      </c>
      <c r="I342" s="82">
        <f t="shared" si="59"/>
        <v>644571.4285714285</v>
      </c>
      <c r="J342" s="82">
        <f t="shared" si="60"/>
        <v>322285.71428571426</v>
      </c>
      <c r="K342" s="82">
        <f t="shared" si="61"/>
        <v>189333.33333333334</v>
      </c>
      <c r="L342" s="82">
        <f t="shared" si="56"/>
        <v>113600</v>
      </c>
      <c r="M342" s="21" t="s">
        <v>42</v>
      </c>
    </row>
    <row r="343" spans="1:13" ht="12.75">
      <c r="A343" s="21" t="s">
        <v>41</v>
      </c>
      <c r="B343" s="72"/>
      <c r="C343" s="73"/>
      <c r="D343" s="84"/>
      <c r="E343" s="84"/>
      <c r="F343" s="84"/>
      <c r="G343" s="84"/>
      <c r="H343" s="84"/>
      <c r="I343" s="84"/>
      <c r="J343" s="84"/>
      <c r="K343" s="84"/>
      <c r="L343" s="85"/>
      <c r="M343" s="21" t="s">
        <v>42</v>
      </c>
    </row>
    <row r="344" spans="1:13" ht="15.75">
      <c r="A344" s="21" t="s">
        <v>41</v>
      </c>
      <c r="B344" s="83"/>
      <c r="C344" s="73"/>
      <c r="D344" s="73"/>
      <c r="E344" s="73"/>
      <c r="F344" s="73"/>
      <c r="G344" s="73"/>
      <c r="H344" s="73"/>
      <c r="I344" s="73"/>
      <c r="J344" s="73"/>
      <c r="K344" s="73"/>
      <c r="L344" s="76"/>
      <c r="M344" s="21" t="s">
        <v>42</v>
      </c>
    </row>
    <row r="345" spans="1:13" ht="26.25">
      <c r="A345" s="21" t="s">
        <v>41</v>
      </c>
      <c r="B345" s="97" t="s">
        <v>34</v>
      </c>
      <c r="C345" s="98"/>
      <c r="D345" s="98"/>
      <c r="E345" s="98"/>
      <c r="F345" s="98"/>
      <c r="G345" s="98"/>
      <c r="H345" s="98"/>
      <c r="I345" s="99"/>
      <c r="J345" s="99"/>
      <c r="K345" s="99"/>
      <c r="L345" s="100"/>
      <c r="M345" s="21" t="s">
        <v>42</v>
      </c>
    </row>
    <row r="346" spans="1:13" ht="12.75">
      <c r="A346" s="21" t="s">
        <v>41</v>
      </c>
      <c r="B346" s="77" t="s">
        <v>17</v>
      </c>
      <c r="C346" s="78" t="s">
        <v>18</v>
      </c>
      <c r="D346" s="79" t="s">
        <v>19</v>
      </c>
      <c r="E346" s="79" t="s">
        <v>20</v>
      </c>
      <c r="F346" s="79" t="s">
        <v>21</v>
      </c>
      <c r="G346" s="79" t="s">
        <v>22</v>
      </c>
      <c r="H346" s="79" t="s">
        <v>23</v>
      </c>
      <c r="I346" s="79" t="s">
        <v>24</v>
      </c>
      <c r="J346" s="79" t="s">
        <v>35</v>
      </c>
      <c r="K346" s="79" t="s">
        <v>43</v>
      </c>
      <c r="L346" s="80" t="s">
        <v>44</v>
      </c>
      <c r="M346" s="21" t="s">
        <v>42</v>
      </c>
    </row>
    <row r="347" spans="1:13" ht="12.75">
      <c r="A347" s="21" t="s">
        <v>41</v>
      </c>
      <c r="B347" s="72">
        <v>0.05</v>
      </c>
      <c r="C347" s="73"/>
      <c r="D347" s="73"/>
      <c r="E347" s="73"/>
      <c r="F347" s="73"/>
      <c r="G347" s="82">
        <f aca="true" t="shared" si="62" ref="G347:G359">(B347*6000000)-(6*(B347*6000000)/100)</f>
        <v>282000</v>
      </c>
      <c r="H347" s="82">
        <f aca="true" t="shared" si="63" ref="H347:H377">((B347*6000000)-(6*(B347*6000000)/100))/6</f>
        <v>47000</v>
      </c>
      <c r="I347" s="82">
        <f aca="true" t="shared" si="64" ref="I347:I385">((B347*6000000)-(6*(B347*6000000)/100))/21</f>
        <v>13428.57142857143</v>
      </c>
      <c r="J347" s="81">
        <f aca="true" t="shared" si="65" ref="J347:J393">((B347*6000000)-(6*(B347*6000000)/100))/56</f>
        <v>5035.714285714285</v>
      </c>
      <c r="K347" s="81">
        <f aca="true" t="shared" si="66" ref="K347:K378">((B347*6000000)-(6*(B347*6000000)/100))/126</f>
        <v>2238.095238095238</v>
      </c>
      <c r="L347" s="81">
        <f aca="true" t="shared" si="67" ref="L347:L378">((B347*6000000)-(6*(B347*6000000)/100))/252</f>
        <v>1119.047619047619</v>
      </c>
      <c r="M347" s="21" t="s">
        <v>42</v>
      </c>
    </row>
    <row r="348" spans="1:13" ht="12.75">
      <c r="A348" s="21" t="s">
        <v>41</v>
      </c>
      <c r="B348" s="72">
        <v>0.1</v>
      </c>
      <c r="C348" s="73"/>
      <c r="D348" s="73"/>
      <c r="E348" s="73"/>
      <c r="F348" s="73"/>
      <c r="G348" s="82">
        <f t="shared" si="62"/>
        <v>564000</v>
      </c>
      <c r="H348" s="82">
        <f t="shared" si="63"/>
        <v>94000</v>
      </c>
      <c r="I348" s="82">
        <f t="shared" si="64"/>
        <v>26857.14285714286</v>
      </c>
      <c r="J348" s="81">
        <f t="shared" si="65"/>
        <v>10071.42857142857</v>
      </c>
      <c r="K348" s="81">
        <f t="shared" si="66"/>
        <v>4476.190476190476</v>
      </c>
      <c r="L348" s="81">
        <f t="shared" si="67"/>
        <v>2238.095238095238</v>
      </c>
      <c r="M348" s="21" t="s">
        <v>42</v>
      </c>
    </row>
    <row r="349" spans="1:13" ht="12.75">
      <c r="A349" s="21" t="s">
        <v>41</v>
      </c>
      <c r="B349" s="72">
        <v>0.15</v>
      </c>
      <c r="C349" s="73"/>
      <c r="D349" s="73"/>
      <c r="E349" s="73"/>
      <c r="F349" s="73"/>
      <c r="G349" s="82">
        <f t="shared" si="62"/>
        <v>846000</v>
      </c>
      <c r="H349" s="82">
        <f t="shared" si="63"/>
        <v>141000</v>
      </c>
      <c r="I349" s="82">
        <f t="shared" si="64"/>
        <v>40285.71428571428</v>
      </c>
      <c r="J349" s="82">
        <f t="shared" si="65"/>
        <v>15107.142857142857</v>
      </c>
      <c r="K349" s="81">
        <f t="shared" si="66"/>
        <v>6714.285714285715</v>
      </c>
      <c r="L349" s="81">
        <f t="shared" si="67"/>
        <v>3357.1428571428573</v>
      </c>
      <c r="M349" s="21" t="s">
        <v>42</v>
      </c>
    </row>
    <row r="350" spans="1:13" ht="12.75">
      <c r="A350" s="21" t="s">
        <v>41</v>
      </c>
      <c r="B350" s="72">
        <v>0.2</v>
      </c>
      <c r="C350" s="73"/>
      <c r="D350" s="73"/>
      <c r="E350" s="73"/>
      <c r="F350" s="73"/>
      <c r="G350" s="82">
        <f t="shared" si="62"/>
        <v>1128000</v>
      </c>
      <c r="H350" s="82">
        <f t="shared" si="63"/>
        <v>188000</v>
      </c>
      <c r="I350" s="82">
        <f t="shared" si="64"/>
        <v>53714.28571428572</v>
      </c>
      <c r="J350" s="82">
        <f t="shared" si="65"/>
        <v>20142.85714285714</v>
      </c>
      <c r="K350" s="81">
        <f t="shared" si="66"/>
        <v>8952.380952380952</v>
      </c>
      <c r="L350" s="81">
        <f t="shared" si="67"/>
        <v>4476.190476190476</v>
      </c>
      <c r="M350" s="21" t="s">
        <v>42</v>
      </c>
    </row>
    <row r="351" spans="1:13" ht="12.75">
      <c r="A351" s="21" t="s">
        <v>41</v>
      </c>
      <c r="B351" s="72">
        <v>0.25</v>
      </c>
      <c r="C351" s="73"/>
      <c r="D351" s="73"/>
      <c r="E351" s="73"/>
      <c r="F351" s="73"/>
      <c r="G351" s="82">
        <f t="shared" si="62"/>
        <v>1410000</v>
      </c>
      <c r="H351" s="82">
        <f t="shared" si="63"/>
        <v>235000</v>
      </c>
      <c r="I351" s="82">
        <f t="shared" si="64"/>
        <v>67142.85714285714</v>
      </c>
      <c r="J351" s="82">
        <f t="shared" si="65"/>
        <v>25178.571428571428</v>
      </c>
      <c r="K351" s="82">
        <f t="shared" si="66"/>
        <v>11190.47619047619</v>
      </c>
      <c r="L351" s="81">
        <f t="shared" si="67"/>
        <v>5595.238095238095</v>
      </c>
      <c r="M351" s="21" t="s">
        <v>42</v>
      </c>
    </row>
    <row r="352" spans="1:13" ht="12.75">
      <c r="A352" s="21" t="s">
        <v>41</v>
      </c>
      <c r="B352" s="72">
        <v>0.3</v>
      </c>
      <c r="C352" s="73"/>
      <c r="D352" s="73"/>
      <c r="E352" s="73"/>
      <c r="F352" s="73"/>
      <c r="G352" s="82">
        <f t="shared" si="62"/>
        <v>1692000</v>
      </c>
      <c r="H352" s="82">
        <f t="shared" si="63"/>
        <v>282000</v>
      </c>
      <c r="I352" s="82">
        <f t="shared" si="64"/>
        <v>80571.42857142857</v>
      </c>
      <c r="J352" s="82">
        <f t="shared" si="65"/>
        <v>30214.285714285714</v>
      </c>
      <c r="K352" s="82">
        <f t="shared" si="66"/>
        <v>13428.57142857143</v>
      </c>
      <c r="L352" s="81">
        <f t="shared" si="67"/>
        <v>6714.285714285715</v>
      </c>
      <c r="M352" s="21" t="s">
        <v>42</v>
      </c>
    </row>
    <row r="353" spans="1:13" ht="12.75">
      <c r="A353" s="21" t="s">
        <v>41</v>
      </c>
      <c r="B353" s="72">
        <v>0.35</v>
      </c>
      <c r="C353" s="73"/>
      <c r="D353" s="73"/>
      <c r="E353" s="73"/>
      <c r="F353" s="73"/>
      <c r="G353" s="82">
        <f t="shared" si="62"/>
        <v>1974000</v>
      </c>
      <c r="H353" s="82">
        <f t="shared" si="63"/>
        <v>329000</v>
      </c>
      <c r="I353" s="82">
        <f t="shared" si="64"/>
        <v>94000</v>
      </c>
      <c r="J353" s="82">
        <f t="shared" si="65"/>
        <v>35250</v>
      </c>
      <c r="K353" s="82">
        <f t="shared" si="66"/>
        <v>15666.666666666666</v>
      </c>
      <c r="L353" s="81">
        <f t="shared" si="67"/>
        <v>7833.333333333333</v>
      </c>
      <c r="M353" s="21" t="s">
        <v>42</v>
      </c>
    </row>
    <row r="354" spans="1:13" ht="12.75">
      <c r="A354" s="21" t="s">
        <v>41</v>
      </c>
      <c r="B354" s="72">
        <v>0.4</v>
      </c>
      <c r="C354" s="73"/>
      <c r="D354" s="73"/>
      <c r="E354" s="73"/>
      <c r="F354" s="73"/>
      <c r="G354" s="82">
        <f t="shared" si="62"/>
        <v>2256000</v>
      </c>
      <c r="H354" s="82">
        <f t="shared" si="63"/>
        <v>376000</v>
      </c>
      <c r="I354" s="82">
        <f t="shared" si="64"/>
        <v>107428.57142857143</v>
      </c>
      <c r="J354" s="82">
        <f t="shared" si="65"/>
        <v>40285.71428571428</v>
      </c>
      <c r="K354" s="82">
        <f t="shared" si="66"/>
        <v>17904.761904761905</v>
      </c>
      <c r="L354" s="81">
        <f t="shared" si="67"/>
        <v>8952.380952380952</v>
      </c>
      <c r="M354" s="21" t="s">
        <v>42</v>
      </c>
    </row>
    <row r="355" spans="1:13" ht="12.75">
      <c r="A355" s="21" t="s">
        <v>41</v>
      </c>
      <c r="B355" s="72">
        <v>0.45</v>
      </c>
      <c r="C355" s="73"/>
      <c r="D355" s="73"/>
      <c r="E355" s="73"/>
      <c r="F355" s="73"/>
      <c r="G355" s="82">
        <f t="shared" si="62"/>
        <v>2538000</v>
      </c>
      <c r="H355" s="82">
        <f t="shared" si="63"/>
        <v>423000</v>
      </c>
      <c r="I355" s="82">
        <f t="shared" si="64"/>
        <v>120857.14285714286</v>
      </c>
      <c r="J355" s="82">
        <f t="shared" si="65"/>
        <v>45321.42857142857</v>
      </c>
      <c r="K355" s="82">
        <f t="shared" si="66"/>
        <v>20142.85714285714</v>
      </c>
      <c r="L355" s="81">
        <f t="shared" si="67"/>
        <v>10071.42857142857</v>
      </c>
      <c r="M355" s="21" t="s">
        <v>42</v>
      </c>
    </row>
    <row r="356" spans="1:13" ht="12.75">
      <c r="A356" s="21" t="s">
        <v>41</v>
      </c>
      <c r="B356" s="72">
        <v>0.5</v>
      </c>
      <c r="C356" s="73"/>
      <c r="D356" s="73"/>
      <c r="E356" s="73"/>
      <c r="F356" s="73"/>
      <c r="G356" s="82">
        <f t="shared" si="62"/>
        <v>2820000</v>
      </c>
      <c r="H356" s="82">
        <f t="shared" si="63"/>
        <v>470000</v>
      </c>
      <c r="I356" s="82">
        <f t="shared" si="64"/>
        <v>134285.7142857143</v>
      </c>
      <c r="J356" s="82">
        <f t="shared" si="65"/>
        <v>50357.142857142855</v>
      </c>
      <c r="K356" s="82">
        <f t="shared" si="66"/>
        <v>22380.95238095238</v>
      </c>
      <c r="L356" s="82">
        <f t="shared" si="67"/>
        <v>11190.47619047619</v>
      </c>
      <c r="M356" s="21" t="s">
        <v>42</v>
      </c>
    </row>
    <row r="357" spans="1:13" ht="12.75">
      <c r="A357" s="21" t="s">
        <v>41</v>
      </c>
      <c r="B357" s="72">
        <v>1</v>
      </c>
      <c r="C357" s="73"/>
      <c r="D357" s="73"/>
      <c r="E357" s="73"/>
      <c r="F357" s="73"/>
      <c r="G357" s="82">
        <f t="shared" si="62"/>
        <v>5640000</v>
      </c>
      <c r="H357" s="82">
        <f t="shared" si="63"/>
        <v>940000</v>
      </c>
      <c r="I357" s="82">
        <f t="shared" si="64"/>
        <v>268571.4285714286</v>
      </c>
      <c r="J357" s="82">
        <f t="shared" si="65"/>
        <v>100714.28571428571</v>
      </c>
      <c r="K357" s="82">
        <f t="shared" si="66"/>
        <v>44761.90476190476</v>
      </c>
      <c r="L357" s="82">
        <f t="shared" si="67"/>
        <v>22380.95238095238</v>
      </c>
      <c r="M357" s="21" t="s">
        <v>42</v>
      </c>
    </row>
    <row r="358" spans="1:13" ht="12.75">
      <c r="A358" s="21" t="s">
        <v>41</v>
      </c>
      <c r="B358" s="72">
        <v>1.5</v>
      </c>
      <c r="C358" s="73"/>
      <c r="D358" s="73"/>
      <c r="E358" s="73"/>
      <c r="F358" s="73"/>
      <c r="G358" s="82">
        <f t="shared" si="62"/>
        <v>8460000</v>
      </c>
      <c r="H358" s="82">
        <f t="shared" si="63"/>
        <v>1410000</v>
      </c>
      <c r="I358" s="82">
        <f t="shared" si="64"/>
        <v>402857.14285714284</v>
      </c>
      <c r="J358" s="82">
        <f t="shared" si="65"/>
        <v>151071.42857142858</v>
      </c>
      <c r="K358" s="82">
        <f t="shared" si="66"/>
        <v>67142.85714285714</v>
      </c>
      <c r="L358" s="82">
        <f t="shared" si="67"/>
        <v>33571.42857142857</v>
      </c>
      <c r="M358" s="21" t="s">
        <v>42</v>
      </c>
    </row>
    <row r="359" spans="1:13" ht="12.75">
      <c r="A359" s="21" t="s">
        <v>41</v>
      </c>
      <c r="B359" s="72">
        <v>2</v>
      </c>
      <c r="C359" s="73"/>
      <c r="D359" s="73"/>
      <c r="E359" s="73"/>
      <c r="F359" s="73"/>
      <c r="G359" s="82">
        <f t="shared" si="62"/>
        <v>11280000</v>
      </c>
      <c r="H359" s="82">
        <f t="shared" si="63"/>
        <v>1880000</v>
      </c>
      <c r="I359" s="82">
        <f t="shared" si="64"/>
        <v>537142.8571428572</v>
      </c>
      <c r="J359" s="82">
        <f t="shared" si="65"/>
        <v>201428.57142857142</v>
      </c>
      <c r="K359" s="82">
        <f t="shared" si="66"/>
        <v>89523.80952380953</v>
      </c>
      <c r="L359" s="82">
        <f t="shared" si="67"/>
        <v>44761.90476190476</v>
      </c>
      <c r="M359" s="21" t="s">
        <v>42</v>
      </c>
    </row>
    <row r="360" spans="1:13" ht="12.75">
      <c r="A360" s="21" t="s">
        <v>41</v>
      </c>
      <c r="B360" s="72">
        <v>2.5</v>
      </c>
      <c r="C360" s="73"/>
      <c r="D360" s="73"/>
      <c r="E360" s="73"/>
      <c r="F360" s="73"/>
      <c r="G360" s="73"/>
      <c r="H360" s="82">
        <f t="shared" si="63"/>
        <v>2350000</v>
      </c>
      <c r="I360" s="82">
        <f t="shared" si="64"/>
        <v>671428.5714285715</v>
      </c>
      <c r="J360" s="82">
        <f t="shared" si="65"/>
        <v>251785.7142857143</v>
      </c>
      <c r="K360" s="82">
        <f t="shared" si="66"/>
        <v>111904.76190476191</v>
      </c>
      <c r="L360" s="82">
        <f t="shared" si="67"/>
        <v>55952.380952380954</v>
      </c>
      <c r="M360" s="21" t="s">
        <v>42</v>
      </c>
    </row>
    <row r="361" spans="1:13" ht="12.75">
      <c r="A361" s="21" t="s">
        <v>41</v>
      </c>
      <c r="B361" s="72">
        <v>3</v>
      </c>
      <c r="C361" s="73"/>
      <c r="D361" s="73"/>
      <c r="E361" s="73"/>
      <c r="F361" s="73"/>
      <c r="G361" s="73"/>
      <c r="H361" s="82">
        <f t="shared" si="63"/>
        <v>2820000</v>
      </c>
      <c r="I361" s="82">
        <f t="shared" si="64"/>
        <v>805714.2857142857</v>
      </c>
      <c r="J361" s="82">
        <f t="shared" si="65"/>
        <v>302142.85714285716</v>
      </c>
      <c r="K361" s="82">
        <f t="shared" si="66"/>
        <v>134285.7142857143</v>
      </c>
      <c r="L361" s="82">
        <f t="shared" si="67"/>
        <v>67142.85714285714</v>
      </c>
      <c r="M361" s="21" t="s">
        <v>42</v>
      </c>
    </row>
    <row r="362" spans="1:13" ht="12.75">
      <c r="A362" s="21" t="s">
        <v>41</v>
      </c>
      <c r="B362" s="72">
        <v>3.5</v>
      </c>
      <c r="C362" s="73"/>
      <c r="D362" s="73"/>
      <c r="E362" s="73"/>
      <c r="F362" s="73"/>
      <c r="G362" s="73"/>
      <c r="H362" s="82">
        <f t="shared" si="63"/>
        <v>3290000</v>
      </c>
      <c r="I362" s="82">
        <f t="shared" si="64"/>
        <v>940000</v>
      </c>
      <c r="J362" s="82">
        <f t="shared" si="65"/>
        <v>352500</v>
      </c>
      <c r="K362" s="82">
        <f t="shared" si="66"/>
        <v>156666.66666666666</v>
      </c>
      <c r="L362" s="82">
        <f t="shared" si="67"/>
        <v>78333.33333333333</v>
      </c>
      <c r="M362" s="21" t="s">
        <v>42</v>
      </c>
    </row>
    <row r="363" spans="1:13" ht="12.75">
      <c r="A363" s="21" t="s">
        <v>41</v>
      </c>
      <c r="B363" s="72">
        <v>4</v>
      </c>
      <c r="C363" s="73"/>
      <c r="D363" s="73"/>
      <c r="E363" s="73"/>
      <c r="F363" s="73"/>
      <c r="G363" s="73"/>
      <c r="H363" s="82">
        <f t="shared" si="63"/>
        <v>3760000</v>
      </c>
      <c r="I363" s="82">
        <f t="shared" si="64"/>
        <v>1074285.7142857143</v>
      </c>
      <c r="J363" s="82">
        <f t="shared" si="65"/>
        <v>402857.14285714284</v>
      </c>
      <c r="K363" s="82">
        <f t="shared" si="66"/>
        <v>179047.61904761905</v>
      </c>
      <c r="L363" s="82">
        <f t="shared" si="67"/>
        <v>89523.80952380953</v>
      </c>
      <c r="M363" s="21" t="s">
        <v>42</v>
      </c>
    </row>
    <row r="364" spans="1:13" ht="12.75">
      <c r="A364" s="21" t="s">
        <v>41</v>
      </c>
      <c r="B364" s="72">
        <v>4.5</v>
      </c>
      <c r="C364" s="73"/>
      <c r="D364" s="73"/>
      <c r="E364" s="73"/>
      <c r="F364" s="73"/>
      <c r="G364" s="73"/>
      <c r="H364" s="82">
        <f t="shared" si="63"/>
        <v>4230000</v>
      </c>
      <c r="I364" s="82">
        <f t="shared" si="64"/>
        <v>1208571.4285714286</v>
      </c>
      <c r="J364" s="82">
        <f t="shared" si="65"/>
        <v>453214.28571428574</v>
      </c>
      <c r="K364" s="82">
        <f t="shared" si="66"/>
        <v>201428.57142857142</v>
      </c>
      <c r="L364" s="82">
        <f t="shared" si="67"/>
        <v>100714.28571428571</v>
      </c>
      <c r="M364" s="21" t="s">
        <v>42</v>
      </c>
    </row>
    <row r="365" spans="1:13" ht="12.75">
      <c r="A365" s="21" t="s">
        <v>41</v>
      </c>
      <c r="B365" s="72">
        <v>5</v>
      </c>
      <c r="C365" s="73"/>
      <c r="D365" s="73"/>
      <c r="E365" s="73"/>
      <c r="F365" s="73"/>
      <c r="G365" s="73"/>
      <c r="H365" s="82">
        <f t="shared" si="63"/>
        <v>4700000</v>
      </c>
      <c r="I365" s="82">
        <f t="shared" si="64"/>
        <v>1342857.142857143</v>
      </c>
      <c r="J365" s="82">
        <f t="shared" si="65"/>
        <v>503571.4285714286</v>
      </c>
      <c r="K365" s="82">
        <f t="shared" si="66"/>
        <v>223809.52380952382</v>
      </c>
      <c r="L365" s="82">
        <f t="shared" si="67"/>
        <v>111904.76190476191</v>
      </c>
      <c r="M365" s="21" t="s">
        <v>42</v>
      </c>
    </row>
    <row r="366" spans="1:13" ht="12.75">
      <c r="A366" s="21" t="s">
        <v>41</v>
      </c>
      <c r="B366" s="72">
        <v>5.5</v>
      </c>
      <c r="C366" s="73"/>
      <c r="D366" s="73"/>
      <c r="E366" s="73"/>
      <c r="F366" s="73"/>
      <c r="G366" s="73"/>
      <c r="H366" s="82">
        <f t="shared" si="63"/>
        <v>5170000</v>
      </c>
      <c r="I366" s="82">
        <f t="shared" si="64"/>
        <v>1477142.857142857</v>
      </c>
      <c r="J366" s="82">
        <f t="shared" si="65"/>
        <v>553928.5714285715</v>
      </c>
      <c r="K366" s="82">
        <f t="shared" si="66"/>
        <v>246190.47619047618</v>
      </c>
      <c r="L366" s="82">
        <f t="shared" si="67"/>
        <v>123095.23809523809</v>
      </c>
      <c r="M366" s="21" t="s">
        <v>42</v>
      </c>
    </row>
    <row r="367" spans="1:13" ht="12.75">
      <c r="A367" s="21" t="s">
        <v>41</v>
      </c>
      <c r="B367" s="72">
        <v>6</v>
      </c>
      <c r="C367" s="73"/>
      <c r="D367" s="73"/>
      <c r="E367" s="73"/>
      <c r="F367" s="73"/>
      <c r="G367" s="73"/>
      <c r="H367" s="82">
        <f t="shared" si="63"/>
        <v>5640000</v>
      </c>
      <c r="I367" s="82">
        <f t="shared" si="64"/>
        <v>1611428.5714285714</v>
      </c>
      <c r="J367" s="82">
        <f t="shared" si="65"/>
        <v>604285.7142857143</v>
      </c>
      <c r="K367" s="82">
        <f t="shared" si="66"/>
        <v>268571.4285714286</v>
      </c>
      <c r="L367" s="82">
        <f t="shared" si="67"/>
        <v>134285.7142857143</v>
      </c>
      <c r="M367" s="21" t="s">
        <v>42</v>
      </c>
    </row>
    <row r="368" spans="1:13" ht="12.75">
      <c r="A368" s="21" t="s">
        <v>41</v>
      </c>
      <c r="B368" s="72">
        <v>6.5</v>
      </c>
      <c r="C368" s="73"/>
      <c r="D368" s="73"/>
      <c r="E368" s="73"/>
      <c r="F368" s="73"/>
      <c r="G368" s="73"/>
      <c r="H368" s="82">
        <f t="shared" si="63"/>
        <v>6110000</v>
      </c>
      <c r="I368" s="82">
        <f t="shared" si="64"/>
        <v>1745714.2857142857</v>
      </c>
      <c r="J368" s="82">
        <f t="shared" si="65"/>
        <v>654642.8571428572</v>
      </c>
      <c r="K368" s="82">
        <f t="shared" si="66"/>
        <v>290952.38095238095</v>
      </c>
      <c r="L368" s="82">
        <f t="shared" si="67"/>
        <v>145476.19047619047</v>
      </c>
      <c r="M368" s="21" t="s">
        <v>42</v>
      </c>
    </row>
    <row r="369" spans="1:13" ht="12.75">
      <c r="A369" s="21" t="s">
        <v>41</v>
      </c>
      <c r="B369" s="72">
        <v>7</v>
      </c>
      <c r="C369" s="73"/>
      <c r="D369" s="73"/>
      <c r="E369" s="73"/>
      <c r="F369" s="73"/>
      <c r="G369" s="73"/>
      <c r="H369" s="82">
        <f t="shared" si="63"/>
        <v>6580000</v>
      </c>
      <c r="I369" s="82">
        <f t="shared" si="64"/>
        <v>1880000</v>
      </c>
      <c r="J369" s="82">
        <f t="shared" si="65"/>
        <v>705000</v>
      </c>
      <c r="K369" s="82">
        <f t="shared" si="66"/>
        <v>313333.3333333333</v>
      </c>
      <c r="L369" s="82">
        <f t="shared" si="67"/>
        <v>156666.66666666666</v>
      </c>
      <c r="M369" s="21" t="s">
        <v>42</v>
      </c>
    </row>
    <row r="370" spans="1:13" ht="12.75">
      <c r="A370" s="21" t="s">
        <v>41</v>
      </c>
      <c r="B370" s="72">
        <v>7.5</v>
      </c>
      <c r="C370" s="73"/>
      <c r="D370" s="73"/>
      <c r="E370" s="73"/>
      <c r="F370" s="73"/>
      <c r="G370" s="73"/>
      <c r="H370" s="82">
        <f t="shared" si="63"/>
        <v>7050000</v>
      </c>
      <c r="I370" s="82">
        <f t="shared" si="64"/>
        <v>2014285.7142857143</v>
      </c>
      <c r="J370" s="82">
        <f t="shared" si="65"/>
        <v>755357.1428571428</v>
      </c>
      <c r="K370" s="82">
        <f t="shared" si="66"/>
        <v>335714.28571428574</v>
      </c>
      <c r="L370" s="82">
        <f t="shared" si="67"/>
        <v>167857.14285714287</v>
      </c>
      <c r="M370" s="21" t="s">
        <v>42</v>
      </c>
    </row>
    <row r="371" spans="1:13" ht="12.75">
      <c r="A371" s="21" t="s">
        <v>41</v>
      </c>
      <c r="B371" s="72">
        <v>8</v>
      </c>
      <c r="C371" s="73"/>
      <c r="D371" s="73"/>
      <c r="E371" s="73"/>
      <c r="F371" s="73"/>
      <c r="G371" s="73"/>
      <c r="H371" s="82">
        <f t="shared" si="63"/>
        <v>7520000</v>
      </c>
      <c r="I371" s="82">
        <f t="shared" si="64"/>
        <v>2148571.4285714286</v>
      </c>
      <c r="J371" s="82">
        <f t="shared" si="65"/>
        <v>805714.2857142857</v>
      </c>
      <c r="K371" s="82">
        <f t="shared" si="66"/>
        <v>358095.2380952381</v>
      </c>
      <c r="L371" s="82">
        <f t="shared" si="67"/>
        <v>179047.61904761905</v>
      </c>
      <c r="M371" s="21" t="s">
        <v>42</v>
      </c>
    </row>
    <row r="372" spans="1:13" ht="12.75">
      <c r="A372" s="21" t="s">
        <v>41</v>
      </c>
      <c r="B372" s="72">
        <v>8.5</v>
      </c>
      <c r="C372" s="73"/>
      <c r="D372" s="73"/>
      <c r="E372" s="73"/>
      <c r="F372" s="73"/>
      <c r="G372" s="73"/>
      <c r="H372" s="82">
        <f t="shared" si="63"/>
        <v>7990000</v>
      </c>
      <c r="I372" s="82">
        <f t="shared" si="64"/>
        <v>2282857.1428571427</v>
      </c>
      <c r="J372" s="82">
        <f t="shared" si="65"/>
        <v>856071.4285714285</v>
      </c>
      <c r="K372" s="82">
        <f t="shared" si="66"/>
        <v>380476.1904761905</v>
      </c>
      <c r="L372" s="82">
        <f t="shared" si="67"/>
        <v>190238.09523809524</v>
      </c>
      <c r="M372" s="21" t="s">
        <v>42</v>
      </c>
    </row>
    <row r="373" spans="1:13" ht="12.75">
      <c r="A373" s="21" t="s">
        <v>41</v>
      </c>
      <c r="B373" s="72">
        <v>9</v>
      </c>
      <c r="C373" s="73"/>
      <c r="D373" s="73"/>
      <c r="E373" s="73"/>
      <c r="F373" s="73"/>
      <c r="G373" s="73"/>
      <c r="H373" s="82">
        <f t="shared" si="63"/>
        <v>8460000</v>
      </c>
      <c r="I373" s="82">
        <f t="shared" si="64"/>
        <v>2417142.8571428573</v>
      </c>
      <c r="J373" s="82">
        <f t="shared" si="65"/>
        <v>906428.5714285715</v>
      </c>
      <c r="K373" s="82">
        <f t="shared" si="66"/>
        <v>402857.14285714284</v>
      </c>
      <c r="L373" s="82">
        <f t="shared" si="67"/>
        <v>201428.57142857142</v>
      </c>
      <c r="M373" s="21" t="s">
        <v>42</v>
      </c>
    </row>
    <row r="374" spans="1:13" ht="12.75">
      <c r="A374" s="21" t="s">
        <v>41</v>
      </c>
      <c r="B374" s="72">
        <v>9.5</v>
      </c>
      <c r="C374" s="73"/>
      <c r="D374" s="73"/>
      <c r="E374" s="73"/>
      <c r="F374" s="73"/>
      <c r="G374" s="73"/>
      <c r="H374" s="82">
        <f t="shared" si="63"/>
        <v>8930000</v>
      </c>
      <c r="I374" s="82">
        <f t="shared" si="64"/>
        <v>2551428.5714285714</v>
      </c>
      <c r="J374" s="82">
        <f t="shared" si="65"/>
        <v>956785.7142857143</v>
      </c>
      <c r="K374" s="82">
        <f t="shared" si="66"/>
        <v>425238.09523809527</v>
      </c>
      <c r="L374" s="82">
        <f t="shared" si="67"/>
        <v>212619.04761904763</v>
      </c>
      <c r="M374" s="21" t="s">
        <v>42</v>
      </c>
    </row>
    <row r="375" spans="1:13" ht="12.75">
      <c r="A375" s="21" t="s">
        <v>41</v>
      </c>
      <c r="B375" s="72">
        <v>10</v>
      </c>
      <c r="C375" s="73"/>
      <c r="D375" s="73"/>
      <c r="E375" s="73"/>
      <c r="F375" s="73"/>
      <c r="G375" s="73"/>
      <c r="H375" s="82">
        <f t="shared" si="63"/>
        <v>9400000</v>
      </c>
      <c r="I375" s="82">
        <f t="shared" si="64"/>
        <v>2685714.285714286</v>
      </c>
      <c r="J375" s="82">
        <f t="shared" si="65"/>
        <v>1007142.8571428572</v>
      </c>
      <c r="K375" s="82">
        <f t="shared" si="66"/>
        <v>447619.04761904763</v>
      </c>
      <c r="L375" s="82">
        <f t="shared" si="67"/>
        <v>223809.52380952382</v>
      </c>
      <c r="M375" s="21" t="s">
        <v>42</v>
      </c>
    </row>
    <row r="376" spans="1:13" ht="12.75">
      <c r="A376" s="21" t="s">
        <v>41</v>
      </c>
      <c r="B376" s="72">
        <v>11</v>
      </c>
      <c r="C376" s="73"/>
      <c r="D376" s="73"/>
      <c r="E376" s="73"/>
      <c r="F376" s="73"/>
      <c r="G376" s="73"/>
      <c r="H376" s="82">
        <f t="shared" si="63"/>
        <v>10340000</v>
      </c>
      <c r="I376" s="82">
        <f t="shared" si="64"/>
        <v>2954285.714285714</v>
      </c>
      <c r="J376" s="82">
        <f t="shared" si="65"/>
        <v>1107857.142857143</v>
      </c>
      <c r="K376" s="82">
        <f t="shared" si="66"/>
        <v>492380.95238095237</v>
      </c>
      <c r="L376" s="82">
        <f t="shared" si="67"/>
        <v>246190.47619047618</v>
      </c>
      <c r="M376" s="21" t="s">
        <v>42</v>
      </c>
    </row>
    <row r="377" spans="1:13" ht="12.75">
      <c r="A377" s="21" t="s">
        <v>41</v>
      </c>
      <c r="B377" s="72">
        <v>12</v>
      </c>
      <c r="C377" s="73"/>
      <c r="D377" s="73"/>
      <c r="E377" s="73"/>
      <c r="F377" s="73"/>
      <c r="G377" s="73"/>
      <c r="H377" s="82">
        <f t="shared" si="63"/>
        <v>11280000</v>
      </c>
      <c r="I377" s="82">
        <f t="shared" si="64"/>
        <v>3222857.1428571427</v>
      </c>
      <c r="J377" s="82">
        <f t="shared" si="65"/>
        <v>1208571.4285714286</v>
      </c>
      <c r="K377" s="82">
        <f t="shared" si="66"/>
        <v>537142.8571428572</v>
      </c>
      <c r="L377" s="82">
        <f t="shared" si="67"/>
        <v>268571.4285714286</v>
      </c>
      <c r="M377" s="21" t="s">
        <v>42</v>
      </c>
    </row>
    <row r="378" spans="1:13" ht="12.75">
      <c r="A378" s="21" t="s">
        <v>41</v>
      </c>
      <c r="B378" s="72">
        <v>13</v>
      </c>
      <c r="C378" s="73"/>
      <c r="D378" s="73"/>
      <c r="E378" s="73"/>
      <c r="F378" s="73"/>
      <c r="G378" s="73"/>
      <c r="H378" s="73"/>
      <c r="I378" s="82">
        <f t="shared" si="64"/>
        <v>3491428.5714285714</v>
      </c>
      <c r="J378" s="82">
        <f t="shared" si="65"/>
        <v>1309285.7142857143</v>
      </c>
      <c r="K378" s="82">
        <f t="shared" si="66"/>
        <v>581904.7619047619</v>
      </c>
      <c r="L378" s="82">
        <f t="shared" si="67"/>
        <v>290952.38095238095</v>
      </c>
      <c r="M378" s="21" t="s">
        <v>42</v>
      </c>
    </row>
    <row r="379" spans="1:13" ht="12.75">
      <c r="A379" s="21" t="s">
        <v>41</v>
      </c>
      <c r="B379" s="72">
        <v>14</v>
      </c>
      <c r="C379" s="73"/>
      <c r="D379" s="73"/>
      <c r="E379" s="73"/>
      <c r="F379" s="73"/>
      <c r="G379" s="73"/>
      <c r="H379" s="73"/>
      <c r="I379" s="82">
        <f t="shared" si="64"/>
        <v>3760000</v>
      </c>
      <c r="J379" s="82">
        <f t="shared" si="65"/>
        <v>1410000</v>
      </c>
      <c r="K379" s="82">
        <f aca="true" t="shared" si="68" ref="K379:K402">((B379*6000000)-(6*(B379*6000000)/100))/126</f>
        <v>626666.6666666666</v>
      </c>
      <c r="L379" s="82">
        <f aca="true" t="shared" si="69" ref="L379:L402">((B379*6000000)-(6*(B379*6000000)/100))/252</f>
        <v>313333.3333333333</v>
      </c>
      <c r="M379" s="21" t="s">
        <v>42</v>
      </c>
    </row>
    <row r="380" spans="1:13" ht="12.75">
      <c r="A380" s="21" t="s">
        <v>41</v>
      </c>
      <c r="B380" s="72">
        <v>15</v>
      </c>
      <c r="C380" s="73"/>
      <c r="D380" s="73"/>
      <c r="E380" s="73"/>
      <c r="F380" s="73"/>
      <c r="G380" s="73"/>
      <c r="H380" s="73"/>
      <c r="I380" s="82">
        <f t="shared" si="64"/>
        <v>4028571.4285714286</v>
      </c>
      <c r="J380" s="82">
        <f t="shared" si="65"/>
        <v>1510714.2857142857</v>
      </c>
      <c r="K380" s="82">
        <f t="shared" si="68"/>
        <v>671428.5714285715</v>
      </c>
      <c r="L380" s="82">
        <f t="shared" si="69"/>
        <v>335714.28571428574</v>
      </c>
      <c r="M380" s="21" t="s">
        <v>42</v>
      </c>
    </row>
    <row r="381" spans="1:13" ht="12.75">
      <c r="A381" s="21" t="s">
        <v>41</v>
      </c>
      <c r="B381" s="72">
        <v>20</v>
      </c>
      <c r="C381" s="73"/>
      <c r="D381" s="73"/>
      <c r="E381" s="73"/>
      <c r="F381" s="73"/>
      <c r="G381" s="73"/>
      <c r="H381" s="73"/>
      <c r="I381" s="82">
        <f t="shared" si="64"/>
        <v>5371428.571428572</v>
      </c>
      <c r="J381" s="82">
        <f t="shared" si="65"/>
        <v>2014285.7142857143</v>
      </c>
      <c r="K381" s="82">
        <f t="shared" si="68"/>
        <v>895238.0952380953</v>
      </c>
      <c r="L381" s="82">
        <f t="shared" si="69"/>
        <v>447619.04761904763</v>
      </c>
      <c r="M381" s="21" t="s">
        <v>42</v>
      </c>
    </row>
    <row r="382" spans="1:13" ht="12.75">
      <c r="A382" s="21" t="s">
        <v>41</v>
      </c>
      <c r="B382" s="72">
        <v>25</v>
      </c>
      <c r="C382" s="73"/>
      <c r="D382" s="73"/>
      <c r="E382" s="73"/>
      <c r="F382" s="73"/>
      <c r="G382" s="73"/>
      <c r="H382" s="73"/>
      <c r="I382" s="82">
        <f t="shared" si="64"/>
        <v>6714285.714285715</v>
      </c>
      <c r="J382" s="82">
        <f t="shared" si="65"/>
        <v>2517857.1428571427</v>
      </c>
      <c r="K382" s="82">
        <f t="shared" si="68"/>
        <v>1119047.619047619</v>
      </c>
      <c r="L382" s="82">
        <f t="shared" si="69"/>
        <v>559523.8095238095</v>
      </c>
      <c r="M382" s="21" t="s">
        <v>42</v>
      </c>
    </row>
    <row r="383" spans="1:13" ht="12.75">
      <c r="A383" s="21" t="s">
        <v>41</v>
      </c>
      <c r="B383" s="72">
        <v>30</v>
      </c>
      <c r="C383" s="73"/>
      <c r="D383" s="73"/>
      <c r="E383" s="73"/>
      <c r="F383" s="73"/>
      <c r="G383" s="73"/>
      <c r="H383" s="73"/>
      <c r="I383" s="82">
        <f t="shared" si="64"/>
        <v>8057142.857142857</v>
      </c>
      <c r="J383" s="82">
        <f t="shared" si="65"/>
        <v>3021428.5714285714</v>
      </c>
      <c r="K383" s="82">
        <f t="shared" si="68"/>
        <v>1342857.142857143</v>
      </c>
      <c r="L383" s="82">
        <f t="shared" si="69"/>
        <v>671428.5714285715</v>
      </c>
      <c r="M383" s="21" t="s">
        <v>42</v>
      </c>
    </row>
    <row r="384" spans="1:13" ht="12.75">
      <c r="A384" s="21" t="s">
        <v>41</v>
      </c>
      <c r="B384" s="72">
        <v>35</v>
      </c>
      <c r="C384" s="73"/>
      <c r="D384" s="73"/>
      <c r="E384" s="73"/>
      <c r="F384" s="73"/>
      <c r="G384" s="73"/>
      <c r="H384" s="73"/>
      <c r="I384" s="82">
        <f t="shared" si="64"/>
        <v>9400000</v>
      </c>
      <c r="J384" s="82">
        <f t="shared" si="65"/>
        <v>3525000</v>
      </c>
      <c r="K384" s="82">
        <f t="shared" si="68"/>
        <v>1566666.6666666667</v>
      </c>
      <c r="L384" s="82">
        <f t="shared" si="69"/>
        <v>783333.3333333334</v>
      </c>
      <c r="M384" s="21" t="s">
        <v>42</v>
      </c>
    </row>
    <row r="385" spans="1:13" ht="12.75">
      <c r="A385" s="21" t="s">
        <v>41</v>
      </c>
      <c r="B385" s="72">
        <v>40</v>
      </c>
      <c r="C385" s="73"/>
      <c r="D385" s="73"/>
      <c r="E385" s="73"/>
      <c r="F385" s="73"/>
      <c r="G385" s="73"/>
      <c r="H385" s="73"/>
      <c r="I385" s="82">
        <f t="shared" si="64"/>
        <v>10742857.142857144</v>
      </c>
      <c r="J385" s="82">
        <f t="shared" si="65"/>
        <v>4028571.4285714286</v>
      </c>
      <c r="K385" s="82">
        <f t="shared" si="68"/>
        <v>1790476.1904761905</v>
      </c>
      <c r="L385" s="82">
        <f t="shared" si="69"/>
        <v>895238.0952380953</v>
      </c>
      <c r="M385" s="21" t="s">
        <v>42</v>
      </c>
    </row>
    <row r="386" spans="1:13" ht="12.75">
      <c r="A386" s="21" t="s">
        <v>41</v>
      </c>
      <c r="B386" s="72">
        <v>45</v>
      </c>
      <c r="C386" s="73"/>
      <c r="D386" s="73"/>
      <c r="E386" s="73"/>
      <c r="F386" s="73"/>
      <c r="G386" s="73"/>
      <c r="H386" s="73"/>
      <c r="I386" s="73"/>
      <c r="J386" s="82">
        <f t="shared" si="65"/>
        <v>4532142.857142857</v>
      </c>
      <c r="K386" s="82">
        <f t="shared" si="68"/>
        <v>2014285.7142857143</v>
      </c>
      <c r="L386" s="82">
        <f t="shared" si="69"/>
        <v>1007142.8571428572</v>
      </c>
      <c r="M386" s="21" t="s">
        <v>42</v>
      </c>
    </row>
    <row r="387" spans="1:13" ht="12.75">
      <c r="A387" s="21" t="s">
        <v>41</v>
      </c>
      <c r="B387" s="72">
        <v>50</v>
      </c>
      <c r="C387" s="73"/>
      <c r="D387" s="73"/>
      <c r="E387" s="73"/>
      <c r="F387" s="73"/>
      <c r="G387" s="73"/>
      <c r="H387" s="73"/>
      <c r="I387" s="73"/>
      <c r="J387" s="82">
        <f t="shared" si="65"/>
        <v>5035714.285714285</v>
      </c>
      <c r="K387" s="82">
        <f t="shared" si="68"/>
        <v>2238095.238095238</v>
      </c>
      <c r="L387" s="82">
        <f t="shared" si="69"/>
        <v>1119047.619047619</v>
      </c>
      <c r="M387" s="21" t="s">
        <v>42</v>
      </c>
    </row>
    <row r="388" spans="1:13" ht="12.75">
      <c r="A388" s="21" t="s">
        <v>41</v>
      </c>
      <c r="B388" s="72">
        <v>60</v>
      </c>
      <c r="C388" s="73"/>
      <c r="D388" s="73"/>
      <c r="E388" s="73"/>
      <c r="F388" s="73"/>
      <c r="G388" s="73"/>
      <c r="H388" s="73"/>
      <c r="I388" s="73"/>
      <c r="J388" s="82">
        <f t="shared" si="65"/>
        <v>6042857.142857143</v>
      </c>
      <c r="K388" s="82">
        <f t="shared" si="68"/>
        <v>2685714.285714286</v>
      </c>
      <c r="L388" s="82">
        <f t="shared" si="69"/>
        <v>1342857.142857143</v>
      </c>
      <c r="M388" s="21" t="s">
        <v>42</v>
      </c>
    </row>
    <row r="389" spans="1:13" ht="12.75">
      <c r="A389" s="21" t="s">
        <v>41</v>
      </c>
      <c r="B389" s="72">
        <v>70</v>
      </c>
      <c r="C389" s="73"/>
      <c r="D389" s="73"/>
      <c r="E389" s="73"/>
      <c r="F389" s="73"/>
      <c r="G389" s="73"/>
      <c r="H389" s="73"/>
      <c r="I389" s="73"/>
      <c r="J389" s="82">
        <f t="shared" si="65"/>
        <v>7050000</v>
      </c>
      <c r="K389" s="82">
        <f t="shared" si="68"/>
        <v>3133333.3333333335</v>
      </c>
      <c r="L389" s="82">
        <f t="shared" si="69"/>
        <v>1566666.6666666667</v>
      </c>
      <c r="M389" s="21" t="s">
        <v>42</v>
      </c>
    </row>
    <row r="390" spans="1:13" ht="12.75">
      <c r="A390" s="21" t="s">
        <v>41</v>
      </c>
      <c r="B390" s="72">
        <v>80</v>
      </c>
      <c r="C390" s="73"/>
      <c r="D390" s="73"/>
      <c r="E390" s="73"/>
      <c r="F390" s="73"/>
      <c r="G390" s="73"/>
      <c r="H390" s="73"/>
      <c r="I390" s="73"/>
      <c r="J390" s="82">
        <f t="shared" si="65"/>
        <v>8057142.857142857</v>
      </c>
      <c r="K390" s="82">
        <f t="shared" si="68"/>
        <v>3580952.380952381</v>
      </c>
      <c r="L390" s="82">
        <f t="shared" si="69"/>
        <v>1790476.1904761905</v>
      </c>
      <c r="M390" s="21" t="s">
        <v>42</v>
      </c>
    </row>
    <row r="391" spans="1:13" ht="12.75">
      <c r="A391" s="21" t="s">
        <v>41</v>
      </c>
      <c r="B391" s="72">
        <v>90</v>
      </c>
      <c r="C391" s="73"/>
      <c r="D391" s="73"/>
      <c r="E391" s="73"/>
      <c r="F391" s="73"/>
      <c r="G391" s="73"/>
      <c r="H391" s="73"/>
      <c r="I391" s="73"/>
      <c r="J391" s="82">
        <f t="shared" si="65"/>
        <v>9064285.714285715</v>
      </c>
      <c r="K391" s="82">
        <f t="shared" si="68"/>
        <v>4028571.4285714286</v>
      </c>
      <c r="L391" s="82">
        <f t="shared" si="69"/>
        <v>2014285.7142857143</v>
      </c>
      <c r="M391" s="21" t="s">
        <v>42</v>
      </c>
    </row>
    <row r="392" spans="1:13" ht="12.75">
      <c r="A392" s="21" t="s">
        <v>41</v>
      </c>
      <c r="B392" s="72">
        <v>100</v>
      </c>
      <c r="C392" s="73"/>
      <c r="D392" s="73"/>
      <c r="E392" s="73"/>
      <c r="F392" s="73"/>
      <c r="G392" s="73"/>
      <c r="H392" s="73"/>
      <c r="I392" s="73"/>
      <c r="J392" s="82">
        <f t="shared" si="65"/>
        <v>10071428.57142857</v>
      </c>
      <c r="K392" s="82">
        <f t="shared" si="68"/>
        <v>4476190.476190476</v>
      </c>
      <c r="L392" s="82">
        <f t="shared" si="69"/>
        <v>2238095.238095238</v>
      </c>
      <c r="M392" s="21" t="s">
        <v>42</v>
      </c>
    </row>
    <row r="393" spans="1:13" ht="12.75">
      <c r="A393" s="21" t="s">
        <v>41</v>
      </c>
      <c r="B393" s="72">
        <v>110</v>
      </c>
      <c r="C393" s="73"/>
      <c r="D393" s="73"/>
      <c r="E393" s="73"/>
      <c r="F393" s="73"/>
      <c r="G393" s="73"/>
      <c r="H393" s="73"/>
      <c r="I393" s="73"/>
      <c r="J393" s="82">
        <f t="shared" si="65"/>
        <v>11078571.42857143</v>
      </c>
      <c r="K393" s="82">
        <f t="shared" si="68"/>
        <v>4923809.523809524</v>
      </c>
      <c r="L393" s="82">
        <f t="shared" si="69"/>
        <v>2461904.761904762</v>
      </c>
      <c r="M393" s="21" t="s">
        <v>42</v>
      </c>
    </row>
    <row r="394" spans="1:13" ht="12.75">
      <c r="A394" s="21" t="s">
        <v>41</v>
      </c>
      <c r="B394" s="72">
        <v>120</v>
      </c>
      <c r="C394" s="73"/>
      <c r="D394" s="73"/>
      <c r="E394" s="73"/>
      <c r="F394" s="73"/>
      <c r="G394" s="73"/>
      <c r="H394" s="73"/>
      <c r="I394" s="73"/>
      <c r="J394" s="73"/>
      <c r="K394" s="82">
        <f t="shared" si="68"/>
        <v>5371428.571428572</v>
      </c>
      <c r="L394" s="82">
        <f t="shared" si="69"/>
        <v>2685714.285714286</v>
      </c>
      <c r="M394" s="21" t="s">
        <v>42</v>
      </c>
    </row>
    <row r="395" spans="1:13" ht="12.75">
      <c r="A395" s="21" t="s">
        <v>41</v>
      </c>
      <c r="B395" s="72">
        <v>130</v>
      </c>
      <c r="C395" s="73"/>
      <c r="D395" s="73"/>
      <c r="E395" s="73"/>
      <c r="F395" s="73"/>
      <c r="G395" s="73"/>
      <c r="H395" s="73"/>
      <c r="I395" s="73"/>
      <c r="J395" s="73"/>
      <c r="K395" s="82">
        <f t="shared" si="68"/>
        <v>5819047.619047619</v>
      </c>
      <c r="L395" s="82">
        <f t="shared" si="69"/>
        <v>2909523.8095238097</v>
      </c>
      <c r="M395" s="21" t="s">
        <v>42</v>
      </c>
    </row>
    <row r="396" spans="1:13" ht="12.75">
      <c r="A396" s="21" t="s">
        <v>41</v>
      </c>
      <c r="B396" s="72">
        <v>140</v>
      </c>
      <c r="C396" s="73"/>
      <c r="D396" s="73"/>
      <c r="E396" s="73"/>
      <c r="F396" s="73"/>
      <c r="G396" s="73"/>
      <c r="H396" s="73"/>
      <c r="I396" s="73"/>
      <c r="J396" s="73"/>
      <c r="K396" s="82">
        <f t="shared" si="68"/>
        <v>6266666.666666667</v>
      </c>
      <c r="L396" s="82">
        <f t="shared" si="69"/>
        <v>3133333.3333333335</v>
      </c>
      <c r="M396" s="21" t="s">
        <v>42</v>
      </c>
    </row>
    <row r="397" spans="1:13" ht="12.75">
      <c r="A397" s="21" t="s">
        <v>41</v>
      </c>
      <c r="B397" s="72">
        <v>150</v>
      </c>
      <c r="C397" s="73"/>
      <c r="D397" s="73"/>
      <c r="E397" s="73"/>
      <c r="F397" s="73"/>
      <c r="G397" s="73"/>
      <c r="H397" s="73"/>
      <c r="I397" s="73"/>
      <c r="J397" s="73"/>
      <c r="K397" s="82">
        <f t="shared" si="68"/>
        <v>6714285.714285715</v>
      </c>
      <c r="L397" s="82">
        <f t="shared" si="69"/>
        <v>3357142.8571428573</v>
      </c>
      <c r="M397" s="21" t="s">
        <v>42</v>
      </c>
    </row>
    <row r="398" spans="1:13" ht="12.75">
      <c r="A398" s="21" t="s">
        <v>41</v>
      </c>
      <c r="B398" s="72">
        <v>160</v>
      </c>
      <c r="C398" s="73"/>
      <c r="D398" s="73"/>
      <c r="E398" s="73"/>
      <c r="F398" s="73"/>
      <c r="G398" s="73"/>
      <c r="H398" s="73"/>
      <c r="I398" s="73"/>
      <c r="J398" s="73"/>
      <c r="K398" s="82">
        <f t="shared" si="68"/>
        <v>7161904.761904762</v>
      </c>
      <c r="L398" s="82">
        <f t="shared" si="69"/>
        <v>3580952.380952381</v>
      </c>
      <c r="M398" s="21" t="s">
        <v>42</v>
      </c>
    </row>
    <row r="399" spans="1:13" ht="12.75">
      <c r="A399" s="21" t="s">
        <v>41</v>
      </c>
      <c r="B399" s="72">
        <v>170</v>
      </c>
      <c r="C399" s="73"/>
      <c r="D399" s="73"/>
      <c r="E399" s="73"/>
      <c r="F399" s="73"/>
      <c r="G399" s="73"/>
      <c r="H399" s="73"/>
      <c r="I399" s="73"/>
      <c r="J399" s="73"/>
      <c r="K399" s="82">
        <f t="shared" si="68"/>
        <v>7609523.80952381</v>
      </c>
      <c r="L399" s="82">
        <f t="shared" si="69"/>
        <v>3804761.904761905</v>
      </c>
      <c r="M399" s="21" t="s">
        <v>42</v>
      </c>
    </row>
    <row r="400" spans="1:13" ht="12.75">
      <c r="A400" s="21" t="s">
        <v>41</v>
      </c>
      <c r="B400" s="72">
        <v>180</v>
      </c>
      <c r="C400" s="73"/>
      <c r="D400" s="73"/>
      <c r="E400" s="73"/>
      <c r="F400" s="73"/>
      <c r="G400" s="73"/>
      <c r="H400" s="73"/>
      <c r="I400" s="73"/>
      <c r="J400" s="73"/>
      <c r="K400" s="82">
        <f t="shared" si="68"/>
        <v>8057142.857142857</v>
      </c>
      <c r="L400" s="82">
        <f t="shared" si="69"/>
        <v>4028571.4285714286</v>
      </c>
      <c r="M400" s="21" t="s">
        <v>42</v>
      </c>
    </row>
    <row r="401" spans="1:13" ht="12.75">
      <c r="A401" s="21" t="s">
        <v>41</v>
      </c>
      <c r="B401" s="72">
        <v>190</v>
      </c>
      <c r="C401" s="73"/>
      <c r="D401" s="73"/>
      <c r="E401" s="73"/>
      <c r="F401" s="73"/>
      <c r="G401" s="73"/>
      <c r="H401" s="73"/>
      <c r="I401" s="73"/>
      <c r="J401" s="73"/>
      <c r="K401" s="82">
        <f t="shared" si="68"/>
        <v>8504761.904761905</v>
      </c>
      <c r="L401" s="82">
        <f t="shared" si="69"/>
        <v>4252380.952380952</v>
      </c>
      <c r="M401" s="21" t="s">
        <v>42</v>
      </c>
    </row>
    <row r="402" spans="1:13" ht="12.75">
      <c r="A402" s="21" t="s">
        <v>41</v>
      </c>
      <c r="B402" s="72">
        <v>200</v>
      </c>
      <c r="C402" s="73"/>
      <c r="D402" s="73"/>
      <c r="E402" s="73"/>
      <c r="F402" s="73"/>
      <c r="G402" s="73"/>
      <c r="H402" s="73"/>
      <c r="I402" s="73"/>
      <c r="J402" s="73"/>
      <c r="K402" s="82">
        <f t="shared" si="68"/>
        <v>8952380.952380951</v>
      </c>
      <c r="L402" s="82">
        <f t="shared" si="69"/>
        <v>4476190.476190476</v>
      </c>
      <c r="M402" s="21" t="s">
        <v>42</v>
      </c>
    </row>
    <row r="403" spans="1:13" ht="12.75">
      <c r="A403" s="21" t="s">
        <v>41</v>
      </c>
      <c r="B403" s="72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21" t="s">
        <v>42</v>
      </c>
    </row>
    <row r="404" spans="1:13" ht="16.5" thickBot="1">
      <c r="A404" s="21" t="s">
        <v>41</v>
      </c>
      <c r="B404" s="86"/>
      <c r="C404" s="87"/>
      <c r="D404" s="87"/>
      <c r="E404" s="87"/>
      <c r="F404" s="87"/>
      <c r="G404" s="87"/>
      <c r="H404" s="87"/>
      <c r="I404" s="87"/>
      <c r="J404" s="87"/>
      <c r="K404" s="87"/>
      <c r="L404" s="88"/>
      <c r="M404" s="21" t="s">
        <v>42</v>
      </c>
    </row>
    <row r="405" spans="1:13" ht="15">
      <c r="A405" s="11"/>
      <c r="B405" s="2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26.25">
      <c r="A406" s="21" t="s">
        <v>41</v>
      </c>
      <c r="B406" s="97" t="s">
        <v>56</v>
      </c>
      <c r="C406" s="98"/>
      <c r="D406" s="98"/>
      <c r="E406" s="98"/>
      <c r="F406" s="98"/>
      <c r="G406" s="98"/>
      <c r="H406" s="98"/>
      <c r="I406" s="99"/>
      <c r="J406" s="99"/>
      <c r="K406" s="99"/>
      <c r="L406" s="100"/>
      <c r="M406" s="21" t="s">
        <v>42</v>
      </c>
    </row>
    <row r="407" spans="1:13" ht="12.75">
      <c r="A407" s="21" t="s">
        <v>41</v>
      </c>
      <c r="B407" s="77" t="s">
        <v>17</v>
      </c>
      <c r="C407" s="78" t="s">
        <v>57</v>
      </c>
      <c r="D407" s="129" t="s">
        <v>58</v>
      </c>
      <c r="E407" s="130"/>
      <c r="F407" s="131"/>
      <c r="G407" s="79" t="s">
        <v>59</v>
      </c>
      <c r="H407" s="79" t="s">
        <v>60</v>
      </c>
      <c r="I407" s="79" t="s">
        <v>61</v>
      </c>
      <c r="J407" s="79" t="s">
        <v>62</v>
      </c>
      <c r="K407" s="79" t="s">
        <v>63</v>
      </c>
      <c r="L407" s="80" t="s">
        <v>64</v>
      </c>
      <c r="M407" s="21" t="s">
        <v>42</v>
      </c>
    </row>
    <row r="408" spans="1:13" ht="12.75">
      <c r="A408" s="21" t="s">
        <v>41</v>
      </c>
      <c r="B408" s="72">
        <v>0.5</v>
      </c>
      <c r="C408" s="89">
        <v>1</v>
      </c>
      <c r="D408" s="129">
        <v>0</v>
      </c>
      <c r="E408" s="130"/>
      <c r="F408" s="131"/>
      <c r="G408" s="89">
        <f>(B408*5)</f>
        <v>2.5</v>
      </c>
      <c r="H408" s="89">
        <f>(B408*15)</f>
        <v>7.5</v>
      </c>
      <c r="I408" s="89">
        <f>(B408*100)</f>
        <v>50</v>
      </c>
      <c r="J408" s="89">
        <f>(B408*1000)</f>
        <v>500</v>
      </c>
      <c r="K408" s="82">
        <f>(B408*30000)</f>
        <v>15000</v>
      </c>
      <c r="L408" s="82">
        <f>(B408*500000)</f>
        <v>250000</v>
      </c>
      <c r="M408" s="21" t="s">
        <v>42</v>
      </c>
    </row>
    <row r="409" spans="1:13" ht="12.75">
      <c r="A409" s="21" t="s">
        <v>41</v>
      </c>
      <c r="B409" s="72">
        <v>1</v>
      </c>
      <c r="C409" s="89">
        <v>2</v>
      </c>
      <c r="D409" s="129">
        <v>0</v>
      </c>
      <c r="E409" s="130"/>
      <c r="F409" s="131"/>
      <c r="G409" s="89">
        <f aca="true" t="shared" si="70" ref="G409:G427">(B409*5)</f>
        <v>5</v>
      </c>
      <c r="H409" s="89">
        <f aca="true" t="shared" si="71" ref="H409:H427">(B409*15)</f>
        <v>15</v>
      </c>
      <c r="I409" s="89">
        <f aca="true" t="shared" si="72" ref="I409:I427">(B409*100)</f>
        <v>100</v>
      </c>
      <c r="J409" s="90">
        <f aca="true" t="shared" si="73" ref="J409:J427">(B409*1000)</f>
        <v>1000</v>
      </c>
      <c r="K409" s="82">
        <f aca="true" t="shared" si="74" ref="K409:K427">(B409*30000)</f>
        <v>30000</v>
      </c>
      <c r="L409" s="82">
        <f aca="true" t="shared" si="75" ref="L409:L427">(B409*500000)</f>
        <v>500000</v>
      </c>
      <c r="M409" s="21" t="s">
        <v>42</v>
      </c>
    </row>
    <row r="410" spans="1:13" ht="12.75">
      <c r="A410" s="21" t="s">
        <v>41</v>
      </c>
      <c r="B410" s="72">
        <v>1.5</v>
      </c>
      <c r="C410" s="89">
        <v>3</v>
      </c>
      <c r="D410" s="129">
        <v>0</v>
      </c>
      <c r="E410" s="130"/>
      <c r="F410" s="131"/>
      <c r="G410" s="89">
        <f t="shared" si="70"/>
        <v>7.5</v>
      </c>
      <c r="H410" s="89">
        <f t="shared" si="71"/>
        <v>22.5</v>
      </c>
      <c r="I410" s="89">
        <f t="shared" si="72"/>
        <v>150</v>
      </c>
      <c r="J410" s="90">
        <f t="shared" si="73"/>
        <v>1500</v>
      </c>
      <c r="K410" s="82">
        <f t="shared" si="74"/>
        <v>45000</v>
      </c>
      <c r="L410" s="82">
        <f t="shared" si="75"/>
        <v>750000</v>
      </c>
      <c r="M410" s="21" t="s">
        <v>42</v>
      </c>
    </row>
    <row r="411" spans="1:13" ht="12.75">
      <c r="A411" s="21" t="s">
        <v>41</v>
      </c>
      <c r="B411" s="72">
        <v>2</v>
      </c>
      <c r="C411" s="89">
        <v>4</v>
      </c>
      <c r="D411" s="129">
        <v>0</v>
      </c>
      <c r="E411" s="130"/>
      <c r="F411" s="131"/>
      <c r="G411" s="89">
        <f t="shared" si="70"/>
        <v>10</v>
      </c>
      <c r="H411" s="89">
        <f t="shared" si="71"/>
        <v>30</v>
      </c>
      <c r="I411" s="89">
        <f t="shared" si="72"/>
        <v>200</v>
      </c>
      <c r="J411" s="90">
        <f t="shared" si="73"/>
        <v>2000</v>
      </c>
      <c r="K411" s="82">
        <f t="shared" si="74"/>
        <v>60000</v>
      </c>
      <c r="L411" s="82">
        <f t="shared" si="75"/>
        <v>1000000</v>
      </c>
      <c r="M411" s="21" t="s">
        <v>42</v>
      </c>
    </row>
    <row r="412" spans="1:13" ht="12.75">
      <c r="A412" s="21" t="s">
        <v>41</v>
      </c>
      <c r="B412" s="72">
        <v>2.5</v>
      </c>
      <c r="C412" s="89">
        <v>5</v>
      </c>
      <c r="D412" s="129">
        <v>0</v>
      </c>
      <c r="E412" s="130"/>
      <c r="F412" s="131"/>
      <c r="G412" s="89">
        <f t="shared" si="70"/>
        <v>12.5</v>
      </c>
      <c r="H412" s="89">
        <f t="shared" si="71"/>
        <v>37.5</v>
      </c>
      <c r="I412" s="89">
        <f t="shared" si="72"/>
        <v>250</v>
      </c>
      <c r="J412" s="90">
        <f t="shared" si="73"/>
        <v>2500</v>
      </c>
      <c r="K412" s="82">
        <f t="shared" si="74"/>
        <v>75000</v>
      </c>
      <c r="L412" s="82">
        <f t="shared" si="75"/>
        <v>1250000</v>
      </c>
      <c r="M412" s="21" t="s">
        <v>42</v>
      </c>
    </row>
    <row r="413" spans="1:13" ht="12.75">
      <c r="A413" s="21" t="s">
        <v>41</v>
      </c>
      <c r="B413" s="72">
        <v>3</v>
      </c>
      <c r="C413" s="89">
        <v>6</v>
      </c>
      <c r="D413" s="129">
        <v>0</v>
      </c>
      <c r="E413" s="130"/>
      <c r="F413" s="131"/>
      <c r="G413" s="89">
        <f t="shared" si="70"/>
        <v>15</v>
      </c>
      <c r="H413" s="89">
        <f t="shared" si="71"/>
        <v>45</v>
      </c>
      <c r="I413" s="89">
        <f t="shared" si="72"/>
        <v>300</v>
      </c>
      <c r="J413" s="90">
        <f t="shared" si="73"/>
        <v>3000</v>
      </c>
      <c r="K413" s="82">
        <f t="shared" si="74"/>
        <v>90000</v>
      </c>
      <c r="L413" s="82">
        <f t="shared" si="75"/>
        <v>1500000</v>
      </c>
      <c r="M413" s="21" t="s">
        <v>42</v>
      </c>
    </row>
    <row r="414" spans="1:13" ht="12.75">
      <c r="A414" s="21" t="s">
        <v>41</v>
      </c>
      <c r="B414" s="72">
        <v>3.5</v>
      </c>
      <c r="C414" s="89">
        <v>7</v>
      </c>
      <c r="D414" s="129">
        <v>0</v>
      </c>
      <c r="E414" s="130"/>
      <c r="F414" s="131"/>
      <c r="G414" s="89">
        <f t="shared" si="70"/>
        <v>17.5</v>
      </c>
      <c r="H414" s="89">
        <f t="shared" si="71"/>
        <v>52.5</v>
      </c>
      <c r="I414" s="89">
        <f t="shared" si="72"/>
        <v>350</v>
      </c>
      <c r="J414" s="90">
        <f t="shared" si="73"/>
        <v>3500</v>
      </c>
      <c r="K414" s="82">
        <f t="shared" si="74"/>
        <v>105000</v>
      </c>
      <c r="L414" s="82">
        <f t="shared" si="75"/>
        <v>1750000</v>
      </c>
      <c r="M414" s="21" t="s">
        <v>42</v>
      </c>
    </row>
    <row r="415" spans="1:13" ht="12.75">
      <c r="A415" s="21" t="s">
        <v>41</v>
      </c>
      <c r="B415" s="72">
        <v>4</v>
      </c>
      <c r="C415" s="89">
        <v>8</v>
      </c>
      <c r="D415" s="129">
        <v>0</v>
      </c>
      <c r="E415" s="130"/>
      <c r="F415" s="131"/>
      <c r="G415" s="89">
        <f t="shared" si="70"/>
        <v>20</v>
      </c>
      <c r="H415" s="89">
        <f t="shared" si="71"/>
        <v>60</v>
      </c>
      <c r="I415" s="89">
        <f t="shared" si="72"/>
        <v>400</v>
      </c>
      <c r="J415" s="90">
        <f t="shared" si="73"/>
        <v>4000</v>
      </c>
      <c r="K415" s="82">
        <f t="shared" si="74"/>
        <v>120000</v>
      </c>
      <c r="L415" s="82">
        <f t="shared" si="75"/>
        <v>2000000</v>
      </c>
      <c r="M415" s="21" t="s">
        <v>42</v>
      </c>
    </row>
    <row r="416" spans="1:13" ht="12.75">
      <c r="A416" s="21" t="s">
        <v>41</v>
      </c>
      <c r="B416" s="72">
        <v>4.5</v>
      </c>
      <c r="C416" s="89">
        <v>9</v>
      </c>
      <c r="D416" s="129">
        <v>0</v>
      </c>
      <c r="E416" s="130"/>
      <c r="F416" s="131"/>
      <c r="G416" s="89">
        <f t="shared" si="70"/>
        <v>22.5</v>
      </c>
      <c r="H416" s="89">
        <f t="shared" si="71"/>
        <v>67.5</v>
      </c>
      <c r="I416" s="89">
        <f t="shared" si="72"/>
        <v>450</v>
      </c>
      <c r="J416" s="90">
        <f t="shared" si="73"/>
        <v>4500</v>
      </c>
      <c r="K416" s="82">
        <f t="shared" si="74"/>
        <v>135000</v>
      </c>
      <c r="L416" s="82">
        <f t="shared" si="75"/>
        <v>2250000</v>
      </c>
      <c r="M416" s="21" t="s">
        <v>42</v>
      </c>
    </row>
    <row r="417" spans="1:13" ht="12.75">
      <c r="A417" s="21" t="s">
        <v>41</v>
      </c>
      <c r="B417" s="72">
        <v>5</v>
      </c>
      <c r="C417" s="89">
        <v>10</v>
      </c>
      <c r="D417" s="129">
        <v>0</v>
      </c>
      <c r="E417" s="130"/>
      <c r="F417" s="131"/>
      <c r="G417" s="89">
        <f t="shared" si="70"/>
        <v>25</v>
      </c>
      <c r="H417" s="89">
        <f t="shared" si="71"/>
        <v>75</v>
      </c>
      <c r="I417" s="89">
        <f t="shared" si="72"/>
        <v>500</v>
      </c>
      <c r="J417" s="90">
        <f t="shared" si="73"/>
        <v>5000</v>
      </c>
      <c r="K417" s="82">
        <f t="shared" si="74"/>
        <v>150000</v>
      </c>
      <c r="L417" s="82">
        <f t="shared" si="75"/>
        <v>2500000</v>
      </c>
      <c r="M417" s="21" t="s">
        <v>42</v>
      </c>
    </row>
    <row r="418" spans="1:13" ht="12.75">
      <c r="A418" s="21" t="s">
        <v>41</v>
      </c>
      <c r="B418" s="72">
        <v>5.5</v>
      </c>
      <c r="C418" s="89">
        <v>11</v>
      </c>
      <c r="D418" s="129">
        <v>0</v>
      </c>
      <c r="E418" s="130"/>
      <c r="F418" s="131"/>
      <c r="G418" s="89">
        <f t="shared" si="70"/>
        <v>27.5</v>
      </c>
      <c r="H418" s="89">
        <f t="shared" si="71"/>
        <v>82.5</v>
      </c>
      <c r="I418" s="89">
        <f t="shared" si="72"/>
        <v>550</v>
      </c>
      <c r="J418" s="90">
        <f t="shared" si="73"/>
        <v>5500</v>
      </c>
      <c r="K418" s="82">
        <f t="shared" si="74"/>
        <v>165000</v>
      </c>
      <c r="L418" s="82">
        <f t="shared" si="75"/>
        <v>2750000</v>
      </c>
      <c r="M418" s="21" t="s">
        <v>42</v>
      </c>
    </row>
    <row r="419" spans="1:13" ht="12.75">
      <c r="A419" s="21" t="s">
        <v>41</v>
      </c>
      <c r="B419" s="72">
        <v>6</v>
      </c>
      <c r="C419" s="89">
        <v>12</v>
      </c>
      <c r="D419" s="129">
        <v>0</v>
      </c>
      <c r="E419" s="130"/>
      <c r="F419" s="131"/>
      <c r="G419" s="89">
        <f t="shared" si="70"/>
        <v>30</v>
      </c>
      <c r="H419" s="89">
        <f t="shared" si="71"/>
        <v>90</v>
      </c>
      <c r="I419" s="89">
        <f t="shared" si="72"/>
        <v>600</v>
      </c>
      <c r="J419" s="90">
        <f t="shared" si="73"/>
        <v>6000</v>
      </c>
      <c r="K419" s="82">
        <f t="shared" si="74"/>
        <v>180000</v>
      </c>
      <c r="L419" s="82">
        <f t="shared" si="75"/>
        <v>3000000</v>
      </c>
      <c r="M419" s="21" t="s">
        <v>42</v>
      </c>
    </row>
    <row r="420" spans="1:13" ht="12.75">
      <c r="A420" s="21" t="s">
        <v>41</v>
      </c>
      <c r="B420" s="72">
        <v>6.5</v>
      </c>
      <c r="C420" s="89">
        <v>13</v>
      </c>
      <c r="D420" s="129">
        <v>0</v>
      </c>
      <c r="E420" s="130"/>
      <c r="F420" s="131"/>
      <c r="G420" s="89">
        <f t="shared" si="70"/>
        <v>32.5</v>
      </c>
      <c r="H420" s="89">
        <f t="shared" si="71"/>
        <v>97.5</v>
      </c>
      <c r="I420" s="89">
        <f t="shared" si="72"/>
        <v>650</v>
      </c>
      <c r="J420" s="90">
        <f t="shared" si="73"/>
        <v>6500</v>
      </c>
      <c r="K420" s="82">
        <f t="shared" si="74"/>
        <v>195000</v>
      </c>
      <c r="L420" s="82">
        <f t="shared" si="75"/>
        <v>3250000</v>
      </c>
      <c r="M420" s="21" t="s">
        <v>42</v>
      </c>
    </row>
    <row r="421" spans="1:13" ht="12.75">
      <c r="A421" s="21" t="s">
        <v>41</v>
      </c>
      <c r="B421" s="72">
        <v>7</v>
      </c>
      <c r="C421" s="89">
        <v>14</v>
      </c>
      <c r="D421" s="129">
        <v>0</v>
      </c>
      <c r="E421" s="130"/>
      <c r="F421" s="131"/>
      <c r="G421" s="89">
        <f t="shared" si="70"/>
        <v>35</v>
      </c>
      <c r="H421" s="89">
        <f t="shared" si="71"/>
        <v>105</v>
      </c>
      <c r="I421" s="89">
        <f t="shared" si="72"/>
        <v>700</v>
      </c>
      <c r="J421" s="90">
        <f t="shared" si="73"/>
        <v>7000</v>
      </c>
      <c r="K421" s="82">
        <f t="shared" si="74"/>
        <v>210000</v>
      </c>
      <c r="L421" s="82">
        <f t="shared" si="75"/>
        <v>3500000</v>
      </c>
      <c r="M421" s="21" t="s">
        <v>42</v>
      </c>
    </row>
    <row r="422" spans="1:13" ht="12.75">
      <c r="A422" s="21" t="s">
        <v>41</v>
      </c>
      <c r="B422" s="72">
        <v>7.5</v>
      </c>
      <c r="C422" s="89">
        <v>15</v>
      </c>
      <c r="D422" s="129">
        <v>0</v>
      </c>
      <c r="E422" s="130"/>
      <c r="F422" s="131"/>
      <c r="G422" s="89">
        <f t="shared" si="70"/>
        <v>37.5</v>
      </c>
      <c r="H422" s="89">
        <f t="shared" si="71"/>
        <v>112.5</v>
      </c>
      <c r="I422" s="89">
        <f t="shared" si="72"/>
        <v>750</v>
      </c>
      <c r="J422" s="90">
        <f t="shared" si="73"/>
        <v>7500</v>
      </c>
      <c r="K422" s="82">
        <f t="shared" si="74"/>
        <v>225000</v>
      </c>
      <c r="L422" s="82">
        <f t="shared" si="75"/>
        <v>3750000</v>
      </c>
      <c r="M422" s="21" t="s">
        <v>42</v>
      </c>
    </row>
    <row r="423" spans="1:13" ht="12.75">
      <c r="A423" s="21" t="s">
        <v>41</v>
      </c>
      <c r="B423" s="72">
        <v>8</v>
      </c>
      <c r="C423" s="89">
        <v>16</v>
      </c>
      <c r="D423" s="129">
        <v>0</v>
      </c>
      <c r="E423" s="130"/>
      <c r="F423" s="131"/>
      <c r="G423" s="89">
        <f t="shared" si="70"/>
        <v>40</v>
      </c>
      <c r="H423" s="89">
        <f t="shared" si="71"/>
        <v>120</v>
      </c>
      <c r="I423" s="89">
        <f t="shared" si="72"/>
        <v>800</v>
      </c>
      <c r="J423" s="90">
        <f t="shared" si="73"/>
        <v>8000</v>
      </c>
      <c r="K423" s="82">
        <f t="shared" si="74"/>
        <v>240000</v>
      </c>
      <c r="L423" s="82">
        <f t="shared" si="75"/>
        <v>4000000</v>
      </c>
      <c r="M423" s="21" t="s">
        <v>42</v>
      </c>
    </row>
    <row r="424" spans="1:13" ht="12.75">
      <c r="A424" s="21" t="s">
        <v>41</v>
      </c>
      <c r="B424" s="72">
        <v>8.5</v>
      </c>
      <c r="C424" s="89">
        <v>18</v>
      </c>
      <c r="D424" s="129">
        <v>0</v>
      </c>
      <c r="E424" s="130"/>
      <c r="F424" s="131"/>
      <c r="G424" s="89">
        <f t="shared" si="70"/>
        <v>42.5</v>
      </c>
      <c r="H424" s="89">
        <f t="shared" si="71"/>
        <v>127.5</v>
      </c>
      <c r="I424" s="89">
        <f t="shared" si="72"/>
        <v>850</v>
      </c>
      <c r="J424" s="90">
        <f t="shared" si="73"/>
        <v>8500</v>
      </c>
      <c r="K424" s="82">
        <f t="shared" si="74"/>
        <v>255000</v>
      </c>
      <c r="L424" s="82">
        <f t="shared" si="75"/>
        <v>4250000</v>
      </c>
      <c r="M424" s="21" t="s">
        <v>42</v>
      </c>
    </row>
    <row r="425" spans="1:13" ht="12.75">
      <c r="A425" s="21" t="s">
        <v>41</v>
      </c>
      <c r="B425" s="72">
        <v>9</v>
      </c>
      <c r="C425" s="89">
        <v>18</v>
      </c>
      <c r="D425" s="129">
        <v>0</v>
      </c>
      <c r="E425" s="130"/>
      <c r="F425" s="131"/>
      <c r="G425" s="89">
        <f t="shared" si="70"/>
        <v>45</v>
      </c>
      <c r="H425" s="89">
        <f t="shared" si="71"/>
        <v>135</v>
      </c>
      <c r="I425" s="89">
        <f t="shared" si="72"/>
        <v>900</v>
      </c>
      <c r="J425" s="90">
        <f t="shared" si="73"/>
        <v>9000</v>
      </c>
      <c r="K425" s="82">
        <f t="shared" si="74"/>
        <v>270000</v>
      </c>
      <c r="L425" s="82">
        <f t="shared" si="75"/>
        <v>4500000</v>
      </c>
      <c r="M425" s="21" t="s">
        <v>42</v>
      </c>
    </row>
    <row r="426" spans="1:13" ht="12.75">
      <c r="A426" s="21" t="s">
        <v>41</v>
      </c>
      <c r="B426" s="72">
        <v>9.5</v>
      </c>
      <c r="C426" s="89">
        <v>19</v>
      </c>
      <c r="D426" s="129">
        <v>0</v>
      </c>
      <c r="E426" s="130"/>
      <c r="F426" s="131"/>
      <c r="G426" s="89">
        <f t="shared" si="70"/>
        <v>47.5</v>
      </c>
      <c r="H426" s="89">
        <f t="shared" si="71"/>
        <v>142.5</v>
      </c>
      <c r="I426" s="89">
        <f t="shared" si="72"/>
        <v>950</v>
      </c>
      <c r="J426" s="90">
        <f t="shared" si="73"/>
        <v>9500</v>
      </c>
      <c r="K426" s="82">
        <f t="shared" si="74"/>
        <v>285000</v>
      </c>
      <c r="L426" s="82">
        <f t="shared" si="75"/>
        <v>4750000</v>
      </c>
      <c r="M426" s="21" t="s">
        <v>42</v>
      </c>
    </row>
    <row r="427" spans="1:13" ht="12.75">
      <c r="A427" s="21" t="s">
        <v>41</v>
      </c>
      <c r="B427" s="72">
        <v>10</v>
      </c>
      <c r="C427" s="89">
        <v>20</v>
      </c>
      <c r="D427" s="129">
        <v>0</v>
      </c>
      <c r="E427" s="130"/>
      <c r="F427" s="131"/>
      <c r="G427" s="89">
        <f t="shared" si="70"/>
        <v>50</v>
      </c>
      <c r="H427" s="89">
        <f t="shared" si="71"/>
        <v>150</v>
      </c>
      <c r="I427" s="90">
        <f t="shared" si="72"/>
        <v>1000</v>
      </c>
      <c r="J427" s="90">
        <f t="shared" si="73"/>
        <v>10000</v>
      </c>
      <c r="K427" s="82">
        <f t="shared" si="74"/>
        <v>300000</v>
      </c>
      <c r="L427" s="82">
        <f t="shared" si="75"/>
        <v>5000000</v>
      </c>
      <c r="M427" s="21" t="s">
        <v>42</v>
      </c>
    </row>
    <row r="428" spans="1:13" ht="28.5" customHeight="1">
      <c r="A428" s="21" t="s">
        <v>41</v>
      </c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21" t="s">
        <v>42</v>
      </c>
    </row>
    <row r="429" spans="1:13" ht="35.25" customHeight="1">
      <c r="A429" s="21" t="s">
        <v>41</v>
      </c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21" t="s">
        <v>42</v>
      </c>
    </row>
    <row r="430" spans="1:13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</sheetData>
  <sheetProtection/>
  <mergeCells count="55">
    <mergeCell ref="D426:F426"/>
    <mergeCell ref="D418:F418"/>
    <mergeCell ref="D419:F419"/>
    <mergeCell ref="D420:F420"/>
    <mergeCell ref="D421:F421"/>
    <mergeCell ref="D427:F427"/>
    <mergeCell ref="B428:L429"/>
    <mergeCell ref="D422:F422"/>
    <mergeCell ref="D423:F423"/>
    <mergeCell ref="D424:F424"/>
    <mergeCell ref="D425:F425"/>
    <mergeCell ref="D412:F412"/>
    <mergeCell ref="D413:F413"/>
    <mergeCell ref="D414:F414"/>
    <mergeCell ref="D415:F415"/>
    <mergeCell ref="D416:F416"/>
    <mergeCell ref="D417:F417"/>
    <mergeCell ref="D408:F408"/>
    <mergeCell ref="D409:F409"/>
    <mergeCell ref="D410:F410"/>
    <mergeCell ref="D411:F411"/>
    <mergeCell ref="B406:L406"/>
    <mergeCell ref="D407:F407"/>
    <mergeCell ref="B1:L1"/>
    <mergeCell ref="B3:L3"/>
    <mergeCell ref="F5:H5"/>
    <mergeCell ref="F6:H6"/>
    <mergeCell ref="F7:H7"/>
    <mergeCell ref="D5:E7"/>
    <mergeCell ref="C15:D15"/>
    <mergeCell ref="C13:E13"/>
    <mergeCell ref="C12:E12"/>
    <mergeCell ref="K14:L14"/>
    <mergeCell ref="K16:L16"/>
    <mergeCell ref="K15:L15"/>
    <mergeCell ref="F31:J31"/>
    <mergeCell ref="C10:E10"/>
    <mergeCell ref="I9:L9"/>
    <mergeCell ref="K10:L10"/>
    <mergeCell ref="K11:L11"/>
    <mergeCell ref="K12:L12"/>
    <mergeCell ref="K13:L13"/>
    <mergeCell ref="E14:F14"/>
    <mergeCell ref="C14:D14"/>
    <mergeCell ref="E15:F15"/>
    <mergeCell ref="B9:G9"/>
    <mergeCell ref="C18:L18"/>
    <mergeCell ref="B345:L345"/>
    <mergeCell ref="G34:H34"/>
    <mergeCell ref="H33:I33"/>
    <mergeCell ref="B105:L105"/>
    <mergeCell ref="B165:L165"/>
    <mergeCell ref="B225:L225"/>
    <mergeCell ref="B285:L285"/>
    <mergeCell ref="B45:L4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rowBreaks count="6" manualBreakCount="6">
    <brk id="44" max="255" man="1"/>
    <brk id="104" max="255" man="1"/>
    <brk id="164" max="255" man="1"/>
    <brk id="224" max="255" man="1"/>
    <brk id="284" max="25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Emporio Spizzo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Spizzo</dc:creator>
  <cp:keywords/>
  <dc:description/>
  <cp:lastModifiedBy>Banco</cp:lastModifiedBy>
  <cp:lastPrinted>2009-07-12T17:57:39Z</cp:lastPrinted>
  <dcterms:created xsi:type="dcterms:W3CDTF">2004-12-30T08:45:26Z</dcterms:created>
  <dcterms:modified xsi:type="dcterms:W3CDTF">2013-01-03T14:13:10Z</dcterms:modified>
  <cp:category/>
  <cp:version/>
  <cp:contentType/>
  <cp:contentStatus/>
</cp:coreProperties>
</file>